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12" windowHeight="11760" activeTab="0"/>
  </bookViews>
  <sheets>
    <sheet name="river island" sheetId="1" r:id="rId1"/>
    <sheet name="B1 Blok" sheetId="2" r:id="rId2"/>
    <sheet name="B2 Blok" sheetId="3" r:id="rId3"/>
    <sheet name="C Blok" sheetId="4" r:id="rId4"/>
    <sheet name="Sayfa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AGGREGATE" hidden="1">#NAME?</definedName>
    <definedName name="CATAL" localSheetId="0">'river island'!$R$3</definedName>
    <definedName name="CATAL">#REF!</definedName>
    <definedName name="CATAL2">'[3]G01-G02-G03-NC'!$Q$3</definedName>
    <definedName name="d" localSheetId="0">'river island'!$N$3</definedName>
    <definedName name="d">#REF!</definedName>
    <definedName name="DAMPER" localSheetId="0">'river island'!$S$3</definedName>
    <definedName name="DAMPER">#REF!</definedName>
    <definedName name="DAMPER2">'[3]G01-G02-G03-NC'!$R$3</definedName>
    <definedName name="DARALMA" localSheetId="0">'river island'!$P$3</definedName>
    <definedName name="DARALMA">#REF!</definedName>
    <definedName name="DARALMA2">'[3]G01-G02-G03-NC'!$O$3</definedName>
    <definedName name="DIKCATAL" localSheetId="0">'river island'!$Q$3</definedName>
    <definedName name="DIKCATAL">#REF!</definedName>
    <definedName name="DIKCATAL2">'[3]G01-G02-G03-NC'!$P$3</definedName>
    <definedName name="DIRSEK" localSheetId="0">'river island'!$N$3</definedName>
    <definedName name="DIRSEK">#REF!</definedName>
    <definedName name="DIRSEK2">'[3]G01-G02-G03-NC'!$M$3</definedName>
    <definedName name="G" localSheetId="0">'[4]DATA'!$B$4</definedName>
    <definedName name="G">'[1]Data'!$B$4</definedName>
    <definedName name="G2">'[2]DONELER'!$B$4</definedName>
    <definedName name="GENISLEME" localSheetId="0">'river island'!$O$3</definedName>
    <definedName name="GENISLEME">#REF!</definedName>
    <definedName name="GENISLEME2">'[3]G01-G02-G03-NC'!$N$3</definedName>
    <definedName name="KAYIPKAT" localSheetId="0">'[4]DATA'!$B$5</definedName>
    <definedName name="KAYIPKAT">'[1]Data'!$B$5</definedName>
    <definedName name="KAYIPKAT2">'[2]DONELER'!$B$5</definedName>
    <definedName name="q">'[2]DONELER'!$B$5</definedName>
    <definedName name="TRANSFORMER" localSheetId="0">'river island'!$S$3</definedName>
    <definedName name="TRANSFORMER">#REF!</definedName>
    <definedName name="_xlnm.Print_Area" localSheetId="0">'river island'!$A$1:$S$4</definedName>
    <definedName name="_xlnm.Print_Titles" localSheetId="0">'river island'!$1:$3</definedName>
    <definedName name="YOGUNLUK" localSheetId="0">'[4]DATA'!$B$3</definedName>
    <definedName name="YOGUNLUK">'[1]Data'!$B$3</definedName>
    <definedName name="YOGUNLUK2">'[2]DONELER'!$B$3</definedName>
  </definedNames>
  <calcPr fullCalcOnLoad="1"/>
</workbook>
</file>

<file path=xl/sharedStrings.xml><?xml version="1.0" encoding="utf-8"?>
<sst xmlns="http://schemas.openxmlformats.org/spreadsheetml/2006/main" count="189" uniqueCount="83">
  <si>
    <t xml:space="preserve">               DUCT SIZE         </t>
  </si>
  <si>
    <t>LINEAR</t>
  </si>
  <si>
    <t xml:space="preserve">   FITTINGS</t>
  </si>
  <si>
    <t>No of Sect</t>
  </si>
  <si>
    <t>x</t>
  </si>
  <si>
    <t>Elbow</t>
  </si>
  <si>
    <t>Expans.</t>
  </si>
  <si>
    <t>Reduc.</t>
  </si>
  <si>
    <t>Tee</t>
  </si>
  <si>
    <t>Tee with radius</t>
  </si>
  <si>
    <t>Volume damper</t>
  </si>
  <si>
    <t>+</t>
  </si>
  <si>
    <t xml:space="preserve">Pressure drop for duct </t>
  </si>
  <si>
    <t>Pa</t>
  </si>
  <si>
    <t>TOTAL PRESSURE DROP</t>
  </si>
  <si>
    <r>
      <t xml:space="preserve">Air Flow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m³/h</t>
    </r>
  </si>
  <si>
    <r>
      <t xml:space="preserve">Air Flow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lt/s</t>
    </r>
  </si>
  <si>
    <r>
      <t xml:space="preserve">Width  </t>
    </r>
    <r>
      <rPr>
        <sz val="8"/>
        <rFont val="Arial"/>
        <family val="2"/>
      </rPr>
      <t xml:space="preserve"> mm</t>
    </r>
  </si>
  <si>
    <r>
      <t xml:space="preserve">Height  </t>
    </r>
    <r>
      <rPr>
        <sz val="8"/>
        <rFont val="Arial"/>
        <family val="2"/>
      </rPr>
      <t xml:space="preserve"> mm</t>
    </r>
  </si>
  <si>
    <r>
      <t xml:space="preserve"> L                </t>
    </r>
    <r>
      <rPr>
        <sz val="8"/>
        <rFont val="Arial"/>
        <family val="2"/>
      </rPr>
      <t xml:space="preserve"> m</t>
    </r>
  </si>
  <si>
    <r>
      <t xml:space="preserve">Eq. Dia.  </t>
    </r>
    <r>
      <rPr>
        <sz val="8"/>
        <rFont val="Arial"/>
        <family val="2"/>
      </rPr>
      <t xml:space="preserve"> ømm</t>
    </r>
  </si>
  <si>
    <r>
      <t xml:space="preserve"> R                </t>
    </r>
    <r>
      <rPr>
        <sz val="8"/>
        <rFont val="Arial"/>
        <family val="2"/>
      </rPr>
      <t xml:space="preserve"> Pa/m</t>
    </r>
  </si>
  <si>
    <r>
      <t xml:space="preserve">RxL               </t>
    </r>
    <r>
      <rPr>
        <sz val="8"/>
        <rFont val="Arial"/>
        <family val="2"/>
      </rPr>
      <t xml:space="preserve"> Pa</t>
    </r>
  </si>
  <si>
    <r>
      <t xml:space="preserve"> Z                </t>
    </r>
    <r>
      <rPr>
        <sz val="8"/>
        <rFont val="Arial"/>
        <family val="2"/>
      </rPr>
      <t xml:space="preserve"> Pa</t>
    </r>
  </si>
  <si>
    <r>
      <t xml:space="preserve">DÖRTGENVeloc.        </t>
    </r>
    <r>
      <rPr>
        <b/>
        <sz val="8"/>
        <rFont val="Arial"/>
        <family val="2"/>
      </rPr>
      <t>m/s</t>
    </r>
  </si>
  <si>
    <r>
      <t xml:space="preserve">SİLİNDİRİKVeloc.        </t>
    </r>
    <r>
      <rPr>
        <b/>
        <sz val="8"/>
        <rFont val="Arial"/>
        <family val="2"/>
      </rPr>
      <t>m/s</t>
    </r>
  </si>
  <si>
    <t>Pressure drop for grill</t>
  </si>
  <si>
    <t>SAFATY %20</t>
  </si>
  <si>
    <t>Sprinkler uçlarının montajı</t>
  </si>
  <si>
    <t>B2 BLOK 1. KAT</t>
  </si>
  <si>
    <t>Klima drenaj tesisatı cihazın yanına çekildimi</t>
  </si>
  <si>
    <t>Klima bakır boru girişleri yapıldımı</t>
  </si>
  <si>
    <t>Klima drenaj bağlantısı yapıldımı</t>
  </si>
  <si>
    <t>Klima kablo girişleri yapıldımı</t>
  </si>
  <si>
    <t>Klima terazi ayarı yapıldımı</t>
  </si>
  <si>
    <t>Klima ağızları toza karşı korumaya alındımı</t>
  </si>
  <si>
    <t>Oda taze hava girişi yapıldımı</t>
  </si>
  <si>
    <t>Wc egzoz fleksi takıldımı</t>
  </si>
  <si>
    <t>WC damper montajları yapıldımı</t>
  </si>
  <si>
    <t>Klima plenum kutu montajı yapıldımı</t>
  </si>
  <si>
    <t>Lineer menfez kutu montajı yapıldımı</t>
  </si>
  <si>
    <t>Kutu plenum arası fleks bağlantısı yapıldımı</t>
  </si>
  <si>
    <t>Eksik izolasyon tamirleri yapıldımı</t>
  </si>
  <si>
    <t>Yangın tesisatı kolon hattı yapıldımı</t>
  </si>
  <si>
    <t>Yangın tesisatı kat istasyon montajı yapıldımı</t>
  </si>
  <si>
    <t>Koridor sprinkler hattı yapıldımı</t>
  </si>
  <si>
    <t>Oda sprinkler hatları tamamlandımı</t>
  </si>
  <si>
    <t>Sprinkler uçlarının körlenmesi yapıldımı</t>
  </si>
  <si>
    <t>Tesisatın basınç testi yapıldımı</t>
  </si>
  <si>
    <t>Yangın dolabı montajı yapıldımı</t>
  </si>
  <si>
    <t>Gömme rezervuar montajı yapıldımı</t>
  </si>
  <si>
    <t>Sıhhi tesisat hatları tamamlandımı</t>
  </si>
  <si>
    <t>Pis su tesisatının şaft bağlantısı yapıldımı</t>
  </si>
  <si>
    <t>Klozet montajı yapıldımı</t>
  </si>
  <si>
    <t>Lavabo montajı yapıldımı</t>
  </si>
  <si>
    <t>Duş montajı yapıldımı</t>
  </si>
  <si>
    <t>Aksesuar montajları tamamlandımı</t>
  </si>
  <si>
    <t>Klima cihazı montajı yapıldımı</t>
  </si>
  <si>
    <t>Klima bakır boru tesisatı tamamlandımı</t>
  </si>
  <si>
    <t>B1 BLOK 1. KAT</t>
  </si>
  <si>
    <t>B2 BLOK ISI GERİ KAZANIM CİHAZI</t>
  </si>
  <si>
    <t>ÜFLEME</t>
  </si>
  <si>
    <t>EMİŞ</t>
  </si>
  <si>
    <t>B1 BLOK ISI GERİ KAZANIM CİHAZI</t>
  </si>
  <si>
    <t>1. bodrum kat depo taze hava</t>
  </si>
  <si>
    <t>280*60</t>
  </si>
  <si>
    <t>SİSTEM</t>
  </si>
  <si>
    <t>PANJURUN BULUNDUĞU YER</t>
  </si>
  <si>
    <t>PANJUR ÖLÇÜLERİ</t>
  </si>
  <si>
    <t>DEBİ</t>
  </si>
  <si>
    <t>YAKLAŞIK HIZ</t>
  </si>
  <si>
    <t>TÜR-SEV GİRİŞ ÜSTÜ</t>
  </si>
  <si>
    <t>13 m/s</t>
  </si>
  <si>
    <t>1. bodrum kat depo egzoz</t>
  </si>
  <si>
    <t>210*60</t>
  </si>
  <si>
    <t>10 m/s</t>
  </si>
  <si>
    <t>1. Bodrum kat santral taze hava</t>
  </si>
  <si>
    <t>Fuaye merdiven üstü</t>
  </si>
  <si>
    <t>290*45</t>
  </si>
  <si>
    <t>7,2 m/s</t>
  </si>
  <si>
    <t>1. Bodrum kat santral egzoz</t>
  </si>
  <si>
    <t>160*35</t>
  </si>
  <si>
    <t>7,8 m/s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</si>
</sst>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_-* #,##0_-;\-* #,##0_-;_-* &quot;-&quot;??_-;_-@_-"/>
    <numFmt numFmtId="182" formatCode="#,"/>
    <numFmt numFmtId="183" formatCode="#.##000"/>
    <numFmt numFmtId="184" formatCode="\$#,#00"/>
    <numFmt numFmtId="185" formatCode="#,#00"/>
    <numFmt numFmtId="186" formatCode="%#,#00"/>
    <numFmt numFmtId="187" formatCode="\M\os\t\h\ m\,\ yyyy"/>
    <numFmt numFmtId="188" formatCode="_-* #,##0.0_-;\-* #,##0.0_-;_-* &quot;-&quot;??_-;_-@_-"/>
    <numFmt numFmtId="189" formatCode="_-* #,##0.00_-;\-* #,##0.00_-;_-* &quot;-&quot;??_-;_-@_-"/>
    <numFmt numFmtId="190" formatCode="_-* #,##0.0\ _T_L_-;\-* #,##0.0\ _T_L_-;_-* &quot;-&quot;?\ _T_L_-;_-@_-"/>
    <numFmt numFmtId="191" formatCode="#,##0.00\ _T_L"/>
    <numFmt numFmtId="192" formatCode="_-* #,##0.0\ _Y_T_L_-;\-* #,##0.0\ _Y_T_L_-;_-* &quot;-&quot;?\ _Y_T_L_-;_-@_-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1"/>
      <name val="Arial"/>
      <family val="2"/>
    </font>
    <font>
      <sz val="1"/>
      <color indexed="8"/>
      <name val="Courier"/>
      <family val="1"/>
    </font>
    <font>
      <sz val="10"/>
      <name val="Courier PS"/>
      <family val="0"/>
    </font>
    <font>
      <u val="single"/>
      <sz val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"/>
      <color indexed="16"/>
      <name val="Courie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9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3" fontId="12" fillId="0" borderId="0">
      <alignment/>
      <protection locked="0"/>
    </xf>
    <xf numFmtId="3" fontId="13" fillId="0" borderId="0" applyFont="0" applyFill="0" applyBorder="0" applyAlignment="0" applyProtection="0"/>
    <xf numFmtId="184" fontId="12" fillId="0" borderId="0">
      <alignment/>
      <protection locked="0"/>
    </xf>
    <xf numFmtId="3" fontId="13" fillId="0" borderId="0" applyFont="0" applyFill="0" applyBorder="0" applyAlignment="0" applyProtection="0"/>
    <xf numFmtId="0" fontId="46" fillId="20" borderId="5" applyNumberFormat="0" applyAlignment="0" applyProtection="0"/>
    <xf numFmtId="187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3" fontId="11" fillId="0" borderId="0" applyFont="0" applyFill="0" applyBorder="0" applyAlignment="0" applyProtection="0"/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5" fontId="12" fillId="0" borderId="0">
      <alignment/>
      <protection locked="0"/>
    </xf>
    <xf numFmtId="0" fontId="14" fillId="0" borderId="0" applyFont="0" applyFill="0" applyBorder="0" applyAlignment="0" applyProtection="0"/>
    <xf numFmtId="0" fontId="47" fillId="21" borderId="6" applyNumberFormat="0" applyAlignment="0" applyProtection="0"/>
    <xf numFmtId="182" fontId="15" fillId="0" borderId="0">
      <alignment/>
      <protection locked="0"/>
    </xf>
    <xf numFmtId="182" fontId="15" fillId="0" borderId="0">
      <alignment/>
      <protection locked="0"/>
    </xf>
    <xf numFmtId="0" fontId="48" fillId="20" borderId="6" applyNumberFormat="0" applyAlignment="0" applyProtection="0"/>
    <xf numFmtId="0" fontId="14" fillId="0" borderId="0" applyFont="0" applyFill="0" applyBorder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2" fontId="18" fillId="0" borderId="0">
      <alignment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12" fillId="0" borderId="0">
      <alignment/>
      <protection locked="0"/>
    </xf>
    <xf numFmtId="0" fontId="53" fillId="0" borderId="9" applyNumberFormat="0" applyFill="0" applyAlignment="0" applyProtection="0"/>
    <xf numFmtId="182" fontId="12" fillId="0" borderId="10">
      <alignment/>
      <protection locked="0"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1" xfId="1980" applyFont="1" applyFill="1" applyBorder="1" applyAlignment="1">
      <alignment horizontal="left" vertical="center"/>
      <protection/>
    </xf>
    <xf numFmtId="0" fontId="2" fillId="33" borderId="12" xfId="1980" applyFont="1" applyFill="1" applyBorder="1" applyAlignment="1">
      <alignment horizontal="center" vertical="center"/>
      <protection/>
    </xf>
    <xf numFmtId="0" fontId="2" fillId="33" borderId="13" xfId="1980" applyFont="1" applyFill="1" applyBorder="1" applyAlignment="1">
      <alignment horizontal="center" vertical="center"/>
      <protection/>
    </xf>
    <xf numFmtId="0" fontId="2" fillId="33" borderId="11" xfId="1980" applyFont="1" applyFill="1" applyBorder="1" applyAlignment="1">
      <alignment horizontal="centerContinuous" vertical="center"/>
      <protection/>
    </xf>
    <xf numFmtId="180" fontId="2" fillId="33" borderId="12" xfId="1980" applyNumberFormat="1" applyFont="1" applyFill="1" applyBorder="1" applyAlignment="1">
      <alignment horizontal="center" vertical="center"/>
      <protection/>
    </xf>
    <xf numFmtId="0" fontId="2" fillId="33" borderId="12" xfId="1980" applyFont="1" applyFill="1" applyBorder="1" applyAlignment="1">
      <alignment horizontal="left" vertical="center"/>
      <protection/>
    </xf>
    <xf numFmtId="0" fontId="2" fillId="33" borderId="13" xfId="1980" applyFont="1" applyFill="1" applyBorder="1" applyAlignment="1">
      <alignment horizontal="centerContinuous" vertical="center"/>
      <protection/>
    </xf>
    <xf numFmtId="0" fontId="2" fillId="33" borderId="12" xfId="1980" applyFont="1" applyFill="1" applyBorder="1" applyAlignment="1">
      <alignment horizontal="centerContinuous" vertical="center"/>
      <protection/>
    </xf>
    <xf numFmtId="0" fontId="1" fillId="33" borderId="12" xfId="1980" applyFont="1" applyFill="1" applyBorder="1" applyAlignment="1">
      <alignment horizontal="centerContinuous" vertical="center"/>
      <protection/>
    </xf>
    <xf numFmtId="0" fontId="1" fillId="33" borderId="13" xfId="1980" applyFont="1" applyFill="1" applyBorder="1" applyAlignment="1">
      <alignment horizontal="centerContinuous" vertical="center"/>
      <protection/>
    </xf>
    <xf numFmtId="0" fontId="0" fillId="0" borderId="0" xfId="1980" applyAlignment="1">
      <alignment vertical="center"/>
      <protection/>
    </xf>
    <xf numFmtId="0" fontId="0" fillId="0" borderId="14" xfId="1980" applyFont="1" applyBorder="1" applyAlignment="1">
      <alignment horizontal="center" wrapText="1"/>
      <protection/>
    </xf>
    <xf numFmtId="0" fontId="0" fillId="0" borderId="15" xfId="1980" applyFont="1" applyBorder="1" applyAlignment="1">
      <alignment horizontal="center" wrapText="1"/>
      <protection/>
    </xf>
    <xf numFmtId="180" fontId="0" fillId="0" borderId="15" xfId="1980" applyNumberFormat="1" applyFont="1" applyBorder="1" applyAlignment="1">
      <alignment horizontal="center" wrapText="1"/>
      <protection/>
    </xf>
    <xf numFmtId="0" fontId="5" fillId="0" borderId="15" xfId="1980" applyFont="1" applyBorder="1" applyAlignment="1">
      <alignment horizontal="center" vertical="center" wrapText="1"/>
      <protection/>
    </xf>
    <xf numFmtId="0" fontId="6" fillId="0" borderId="15" xfId="1980" applyFont="1" applyBorder="1" applyAlignment="1">
      <alignment textRotation="90"/>
      <protection/>
    </xf>
    <xf numFmtId="0" fontId="6" fillId="0" borderId="15" xfId="1980" applyFont="1" applyBorder="1" applyAlignment="1">
      <alignment horizontal="center" textRotation="90"/>
      <protection/>
    </xf>
    <xf numFmtId="0" fontId="6" fillId="0" borderId="16" xfId="1980" applyFont="1" applyBorder="1" applyAlignment="1">
      <alignment textRotation="90"/>
      <protection/>
    </xf>
    <xf numFmtId="0" fontId="0" fillId="0" borderId="0" xfId="1980" applyAlignment="1">
      <alignment wrapText="1"/>
      <protection/>
    </xf>
    <xf numFmtId="0" fontId="6" fillId="0" borderId="17" xfId="1980" applyFont="1" applyBorder="1" applyAlignment="1">
      <alignment horizontal="center"/>
      <protection/>
    </xf>
    <xf numFmtId="0" fontId="6" fillId="0" borderId="0" xfId="1980" applyFont="1" applyBorder="1" applyAlignment="1">
      <alignment horizontal="center"/>
      <protection/>
    </xf>
    <xf numFmtId="180" fontId="6" fillId="0" borderId="0" xfId="1980" applyNumberFormat="1" applyFont="1" applyBorder="1" applyAlignment="1">
      <alignment horizontal="center"/>
      <protection/>
    </xf>
    <xf numFmtId="0" fontId="7" fillId="0" borderId="0" xfId="1980" applyFont="1" applyBorder="1" applyAlignment="1">
      <alignment horizontal="right"/>
      <protection/>
    </xf>
    <xf numFmtId="2" fontId="4" fillId="0" borderId="0" xfId="1980" applyNumberFormat="1" applyFont="1" applyBorder="1">
      <alignment/>
      <protection/>
    </xf>
    <xf numFmtId="2" fontId="4" fillId="0" borderId="0" xfId="1980" applyNumberFormat="1" applyFont="1" applyBorder="1" applyAlignment="1">
      <alignment horizontal="center"/>
      <protection/>
    </xf>
    <xf numFmtId="2" fontId="4" fillId="0" borderId="18" xfId="1980" applyNumberFormat="1" applyFont="1" applyBorder="1">
      <alignment/>
      <protection/>
    </xf>
    <xf numFmtId="0" fontId="6" fillId="0" borderId="0" xfId="1980" applyFont="1">
      <alignment/>
      <protection/>
    </xf>
    <xf numFmtId="0" fontId="6" fillId="0" borderId="19" xfId="1980" applyFont="1" applyBorder="1" applyAlignment="1">
      <alignment horizontal="center"/>
      <protection/>
    </xf>
    <xf numFmtId="2" fontId="9" fillId="0" borderId="19" xfId="1980" applyNumberFormat="1" applyFont="1" applyBorder="1" applyAlignment="1">
      <alignment horizontal="center"/>
      <protection/>
    </xf>
    <xf numFmtId="2" fontId="10" fillId="0" borderId="19" xfId="1980" applyNumberFormat="1" applyFont="1" applyBorder="1" applyAlignment="1">
      <alignment horizontal="center"/>
      <protection/>
    </xf>
    <xf numFmtId="0" fontId="0" fillId="0" borderId="0" xfId="1980">
      <alignment/>
      <protection/>
    </xf>
    <xf numFmtId="0" fontId="0" fillId="0" borderId="0" xfId="1980" applyAlignment="1">
      <alignment horizontal="center"/>
      <protection/>
    </xf>
    <xf numFmtId="180" fontId="0" fillId="0" borderId="0" xfId="1980" applyNumberFormat="1" applyAlignment="1">
      <alignment horizontal="center"/>
      <protection/>
    </xf>
    <xf numFmtId="180" fontId="1" fillId="0" borderId="15" xfId="1980" applyNumberFormat="1" applyFont="1" applyBorder="1" applyAlignment="1">
      <alignment horizontal="center" wrapText="1"/>
      <protection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6" fillId="0" borderId="20" xfId="1980" applyFont="1" applyBorder="1" applyAlignment="1">
      <alignment horizontal="center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55" fillId="0" borderId="20" xfId="1980" applyNumberFormat="1" applyFont="1" applyBorder="1" applyAlignment="1">
      <alignment horizontal="center"/>
      <protection/>
    </xf>
    <xf numFmtId="180" fontId="1" fillId="0" borderId="20" xfId="1980" applyNumberFormat="1" applyFont="1" applyFill="1" applyBorder="1" applyAlignment="1">
      <alignment horizontal="center"/>
      <protection/>
    </xf>
    <xf numFmtId="2" fontId="10" fillId="0" borderId="20" xfId="1980" applyNumberFormat="1" applyFont="1" applyBorder="1" applyAlignment="1">
      <alignment horizontal="center"/>
      <protection/>
    </xf>
    <xf numFmtId="0" fontId="0" fillId="0" borderId="20" xfId="1980" applyBorder="1" applyAlignment="1">
      <alignment horizontal="center"/>
      <protection/>
    </xf>
    <xf numFmtId="180" fontId="0" fillId="0" borderId="20" xfId="1980" applyNumberFormat="1" applyBorder="1" applyAlignment="1">
      <alignment horizontal="center"/>
      <protection/>
    </xf>
    <xf numFmtId="0" fontId="0" fillId="0" borderId="20" xfId="1980" applyBorder="1">
      <alignment/>
      <protection/>
    </xf>
    <xf numFmtId="2" fontId="1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2" fontId="9" fillId="0" borderId="20" xfId="1980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1980" applyBorder="1" applyAlignment="1">
      <alignment horizontal="center"/>
      <protection/>
    </xf>
    <xf numFmtId="0" fontId="6" fillId="33" borderId="17" xfId="1980" applyFont="1" applyFill="1" applyBorder="1" applyAlignment="1">
      <alignment horizontal="center"/>
      <protection/>
    </xf>
    <xf numFmtId="0" fontId="6" fillId="33" borderId="0" xfId="1980" applyFont="1" applyFill="1" applyBorder="1" applyAlignment="1">
      <alignment horizontal="center"/>
      <protection/>
    </xf>
    <xf numFmtId="180" fontId="6" fillId="33" borderId="0" xfId="1980" applyNumberFormat="1" applyFont="1" applyFill="1" applyBorder="1" applyAlignment="1">
      <alignment horizontal="center"/>
      <protection/>
    </xf>
    <xf numFmtId="0" fontId="7" fillId="33" borderId="0" xfId="1980" applyFont="1" applyFill="1" applyBorder="1" applyAlignment="1">
      <alignment horizontal="right"/>
      <protection/>
    </xf>
    <xf numFmtId="0" fontId="6" fillId="33" borderId="0" xfId="1980" applyFont="1" applyFill="1" applyBorder="1">
      <alignment/>
      <protection/>
    </xf>
    <xf numFmtId="2" fontId="8" fillId="33" borderId="0" xfId="1980" applyNumberFormat="1" applyFont="1" applyFill="1" applyBorder="1" applyAlignment="1">
      <alignment horizontal="center"/>
      <protection/>
    </xf>
    <xf numFmtId="0" fontId="6" fillId="33" borderId="18" xfId="1980" applyFont="1" applyFill="1" applyBorder="1">
      <alignment/>
      <protection/>
    </xf>
    <xf numFmtId="0" fontId="0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180" fontId="0" fillId="0" borderId="25" xfId="1980" applyNumberFormat="1" applyBorder="1" applyAlignment="1">
      <alignment horizontal="center"/>
      <protection/>
    </xf>
    <xf numFmtId="0" fontId="0" fillId="0" borderId="25" xfId="1980" applyBorder="1" applyAlignment="1">
      <alignment horizontal="center"/>
      <protection/>
    </xf>
    <xf numFmtId="0" fontId="0" fillId="0" borderId="25" xfId="1980" applyBorder="1">
      <alignment/>
      <protection/>
    </xf>
    <xf numFmtId="0" fontId="0" fillId="0" borderId="26" xfId="1980" applyBorder="1">
      <alignment/>
      <protection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1980" applyBorder="1">
      <alignment/>
      <protection/>
    </xf>
    <xf numFmtId="0" fontId="0" fillId="0" borderId="27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1980" applyBorder="1" applyAlignment="1">
      <alignment horizontal="center"/>
      <protection/>
    </xf>
    <xf numFmtId="0" fontId="0" fillId="0" borderId="27" xfId="1980" applyBorder="1" applyAlignment="1">
      <alignment horizontal="center"/>
      <protection/>
    </xf>
    <xf numFmtId="0" fontId="0" fillId="0" borderId="0" xfId="1980" applyBorder="1" applyAlignment="1">
      <alignment horizontal="center"/>
      <protection/>
    </xf>
    <xf numFmtId="180" fontId="0" fillId="0" borderId="0" xfId="1980" applyNumberFormat="1" applyBorder="1" applyAlignment="1">
      <alignment horizontal="center"/>
      <protection/>
    </xf>
    <xf numFmtId="0" fontId="0" fillId="0" borderId="0" xfId="1980" applyBorder="1">
      <alignment/>
      <protection/>
    </xf>
    <xf numFmtId="0" fontId="0" fillId="0" borderId="31" xfId="1980" applyBorder="1">
      <alignment/>
      <protection/>
    </xf>
    <xf numFmtId="0" fontId="0" fillId="0" borderId="32" xfId="1980" applyBorder="1" applyAlignment="1">
      <alignment horizontal="center"/>
      <protection/>
    </xf>
    <xf numFmtId="0" fontId="0" fillId="0" borderId="33" xfId="1980" applyBorder="1" applyAlignment="1">
      <alignment horizontal="center"/>
      <protection/>
    </xf>
    <xf numFmtId="180" fontId="0" fillId="0" borderId="33" xfId="1980" applyNumberFormat="1" applyBorder="1" applyAlignment="1">
      <alignment horizontal="center"/>
      <protection/>
    </xf>
    <xf numFmtId="0" fontId="0" fillId="0" borderId="33" xfId="1980" applyBorder="1">
      <alignment/>
      <protection/>
    </xf>
    <xf numFmtId="0" fontId="0" fillId="0" borderId="34" xfId="1980" applyBorder="1">
      <alignment/>
      <protection/>
    </xf>
    <xf numFmtId="0" fontId="0" fillId="0" borderId="0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</cellXfs>
  <cellStyles count="1984">
    <cellStyle name="Normal" xfId="0"/>
    <cellStyle name="" xfId="15"/>
    <cellStyle name="" xfId="16"/>
    <cellStyle name="" xfId="17"/>
    <cellStyle name="" xfId="18"/>
    <cellStyle name="" xfId="19"/>
    <cellStyle name="" xfId="20"/>
    <cellStyle name="" xfId="21"/>
    <cellStyle name="" xfId="22"/>
    <cellStyle name="%20 - Vurgu1" xfId="23"/>
    <cellStyle name="%20 - Vurgu2" xfId="24"/>
    <cellStyle name="%20 - Vurgu3" xfId="25"/>
    <cellStyle name="%20 - Vurgu4" xfId="26"/>
    <cellStyle name="%20 - Vurgu5" xfId="27"/>
    <cellStyle name="%20 - Vurgu6" xfId="28"/>
    <cellStyle name="%40 - Vurgu1" xfId="29"/>
    <cellStyle name="%40 - Vurgu2" xfId="30"/>
    <cellStyle name="%40 - Vurgu3" xfId="31"/>
    <cellStyle name="%40 - Vurgu4" xfId="32"/>
    <cellStyle name="%40 - Vurgu5" xfId="33"/>
    <cellStyle name="%40 - Vurgu6" xfId="34"/>
    <cellStyle name="%60 - Vurgu1" xfId="35"/>
    <cellStyle name="%60 - Vurgu2" xfId="36"/>
    <cellStyle name="%60 - Vurgu3" xfId="37"/>
    <cellStyle name="%60 - Vurgu4" xfId="38"/>
    <cellStyle name="%60 - Vurgu5" xfId="39"/>
    <cellStyle name="%60 - Vurgu6" xfId="40"/>
    <cellStyle name="?" xfId="41"/>
    <cellStyle name="?_A TİPİ ÖMERLİ" xfId="42"/>
    <cellStyle name="?_ALURADSEC" xfId="43"/>
    <cellStyle name="?_bingolhes95" xfId="44"/>
    <cellStyle name="?_borcihr2" xfId="45"/>
    <cellStyle name="?_borcihr2_BİLGİhes" xfId="46"/>
    <cellStyle name="?_borcihr2_Biphesap" xfId="47"/>
    <cellStyle name="?_borcihr2_GUM-IK" xfId="48"/>
    <cellStyle name="?_borcihr2_Hesap2000-1" xfId="49"/>
    <cellStyle name="?_borcihr2_H-Onar-R2" xfId="50"/>
    <cellStyle name="?_borcihr2_IDARE-CS" xfId="51"/>
    <cellStyle name="?_borcihr2_IDARE-CSf" xfId="52"/>
    <cellStyle name="?_borcihr2_Kapitalhesap" xfId="53"/>
    <cellStyle name="?_borcihr2_Kapitalhesap-hrv" xfId="54"/>
    <cellStyle name="?_borcihr2_Karahanhesap-2" xfId="55"/>
    <cellStyle name="?_borcihr2_KBIYIK-IKR" xfId="56"/>
    <cellStyle name="?_borcihr2_Mvana" xfId="57"/>
    <cellStyle name="?_borcihr2_ozcanhesap" xfId="58"/>
    <cellStyle name="?_borcihr2_Radyator" xfId="59"/>
    <cellStyle name="?_borcihr2_TÜRKER IK1" xfId="60"/>
    <cellStyle name="?_Goksuhes" xfId="61"/>
    <cellStyle name="?_Goksuhes_1" xfId="62"/>
    <cellStyle name="?_Hesap2000-1" xfId="63"/>
    <cellStyle name="?_Hesap2000-1_Radyator" xfId="64"/>
    <cellStyle name="?_Pakmaslak" xfId="65"/>
    <cellStyle name="?_Radyator" xfId="66"/>
    <cellStyle name="?_radyatörseçimi" xfId="67"/>
    <cellStyle name="?_SOSTESHES" xfId="68"/>
    <cellStyle name="_4-8YAK" xfId="69"/>
    <cellStyle name="_58.PARSEL" xfId="70"/>
    <cellStyle name="_58.PARSEL" xfId="71"/>
    <cellStyle name="_58hesr1" xfId="72"/>
    <cellStyle name="_58hesr1" xfId="73"/>
    <cellStyle name="_58hesr1_BİLGİhes" xfId="74"/>
    <cellStyle name="_58hesr1_Biphesap" xfId="75"/>
    <cellStyle name="_58hesr1_cihsec" xfId="76"/>
    <cellStyle name="_58hesr1_FULYAcihaz" xfId="77"/>
    <cellStyle name="_58hesr1_FULYAcihaz-HVZ-R2" xfId="78"/>
    <cellStyle name="_58hesr1_H-Onar-R2" xfId="79"/>
    <cellStyle name="_58hesr1_KBIYIK-IKR" xfId="80"/>
    <cellStyle name="_58hesr1_Mvana" xfId="81"/>
    <cellStyle name="_58hesr1_TÜRKER IK1" xfId="82"/>
    <cellStyle name="_58hesr1_YEMEKHES" xfId="83"/>
    <cellStyle name="_5-KOSEBIY-B" xfId="84"/>
    <cellStyle name="_6.7-YAK" xfId="85"/>
    <cellStyle name="_6-KOSEBHES-YH" xfId="86"/>
    <cellStyle name="_6-KOSEBHES-YH" xfId="87"/>
    <cellStyle name="_A TİPİ ÖMERLİ" xfId="88"/>
    <cellStyle name="_ALMANOKUL" xfId="89"/>
    <cellStyle name="_ALMANOKUL_Almanhesap" xfId="90"/>
    <cellStyle name="_ALMANOKUL_Almanhesap_BİLGİhes" xfId="91"/>
    <cellStyle name="_ALMANOKUL_Almanhesap_Biphesap" xfId="92"/>
    <cellStyle name="_ALMANOKUL_Almanhesap_cihsec" xfId="93"/>
    <cellStyle name="_ALMANOKUL_Almanhesap_FULYAcihaz" xfId="94"/>
    <cellStyle name="_ALMANOKUL_Almanhesap_FULYAcihaz-HVZ-R2" xfId="95"/>
    <cellStyle name="_ALMANOKUL_Almanhesap_H-Onar-R2" xfId="96"/>
    <cellStyle name="_ALMANOKUL_Almanhesap_KBIYIK-IKR" xfId="97"/>
    <cellStyle name="_ALMANOKUL_Almanhesap_TÜRKER IK1" xfId="98"/>
    <cellStyle name="_ALURADSEC" xfId="99"/>
    <cellStyle name="_ALURADSEC" xfId="100"/>
    <cellStyle name="_ALURADSEC_1" xfId="101"/>
    <cellStyle name="_ALURADSEC_Kitap2" xfId="102"/>
    <cellStyle name="_ALURADSEC_Kitap2_BİLGİhes" xfId="103"/>
    <cellStyle name="_ALURADSEC_Kitap2_Biphesap" xfId="104"/>
    <cellStyle name="_ALURADSEC_Kitap2_GUM-IK" xfId="105"/>
    <cellStyle name="_ALURADSEC_Kitap2_H-Onar-R2" xfId="106"/>
    <cellStyle name="_ALURADSEC_Kitap2_IDARE-CS" xfId="107"/>
    <cellStyle name="_ALURADSEC_Kitap2_IDARE-CSf" xfId="108"/>
    <cellStyle name="_ALURADSEC_Kitap2_Kapitalhesap" xfId="109"/>
    <cellStyle name="_ALURADSEC_Kitap2_Kapitalhesap-hrv" xfId="110"/>
    <cellStyle name="_ALURADSEC_Kitap2_Karahanhesap-2" xfId="111"/>
    <cellStyle name="_ALURADSEC_Kitap2_KBIYIK-IKR" xfId="112"/>
    <cellStyle name="_ALURADSEC_Kitap2_Mvana" xfId="113"/>
    <cellStyle name="_ALURADSEC_Kitap2_ozcanhesap" xfId="114"/>
    <cellStyle name="_ALURADSEC_Kitap2_TÜRKER IK1" xfId="115"/>
    <cellStyle name="_ALURADSEC_Radyator" xfId="116"/>
    <cellStyle name="_asfhesapr2" xfId="117"/>
    <cellStyle name="_Atelyekesif" xfId="118"/>
    <cellStyle name="_Backup of 58hesr1" xfId="119"/>
    <cellStyle name="_BBOKUL-IY" xfId="120"/>
    <cellStyle name="_BFShesap" xfId="121"/>
    <cellStyle name="_BFShesap" xfId="122"/>
    <cellStyle name="_BIP-IY" xfId="123"/>
    <cellStyle name="_Bilecik-IK7" xfId="124"/>
    <cellStyle name="_BİLGİhes" xfId="125"/>
    <cellStyle name="_BİLGİhesT" xfId="126"/>
    <cellStyle name="_BİLGİ-VRV-YD" xfId="127"/>
    <cellStyle name="_bingolhes95" xfId="128"/>
    <cellStyle name="_Biphesap" xfId="129"/>
    <cellStyle name="_Biphesap" xfId="130"/>
    <cellStyle name="_Book1" xfId="131"/>
    <cellStyle name="_Borcelik" xfId="132"/>
    <cellStyle name="_borcihr2" xfId="133"/>
    <cellStyle name="_borcihr2" xfId="134"/>
    <cellStyle name="_borcihr2_1" xfId="135"/>
    <cellStyle name="_borcihr2_58hesr1" xfId="136"/>
    <cellStyle name="_borcihr2_Bilecik-IK7" xfId="137"/>
    <cellStyle name="_borcihr2_BİLGİhes" xfId="138"/>
    <cellStyle name="_borcihr2_BİLGİhesT" xfId="139"/>
    <cellStyle name="_borcihr2_Biphesap" xfId="140"/>
    <cellStyle name="_borcihr2_CIHAZ-EVY-R3" xfId="141"/>
    <cellStyle name="_borcihr2_dagli-R05" xfId="142"/>
    <cellStyle name="_borcihr2_FULYABoyler" xfId="143"/>
    <cellStyle name="_borcihr2_GUM-IK" xfId="144"/>
    <cellStyle name="_borcihr2_Hesap2000-1" xfId="145"/>
    <cellStyle name="_borcihr2_H-Onar-R2" xfId="146"/>
    <cellStyle name="_borcihr2_IDARE-CS" xfId="147"/>
    <cellStyle name="_borcihr2_IDARE-CSf" xfId="148"/>
    <cellStyle name="_borcihr2_IK-3" xfId="149"/>
    <cellStyle name="_borcihr2_Kapitalhesap" xfId="150"/>
    <cellStyle name="_borcihr2_Kapitalhesap-hrv" xfId="151"/>
    <cellStyle name="_borcihr2_Karahanhesap-2" xfId="152"/>
    <cellStyle name="_borcihr2_KBIYIK-IKR" xfId="153"/>
    <cellStyle name="_borcihr2_Mvana" xfId="154"/>
    <cellStyle name="_borcihr2_ozcanhesap" xfId="155"/>
    <cellStyle name="_borcihr2_Radyator" xfId="156"/>
    <cellStyle name="_borcihr2_TÜRKER IK1" xfId="157"/>
    <cellStyle name="_borcihr2_UChesR" xfId="158"/>
    <cellStyle name="_borcihr2_UChesR-HRV-R1" xfId="159"/>
    <cellStyle name="_borcihr2_VAKIF-ik" xfId="160"/>
    <cellStyle name="_borcihr2_Zekiozenhesap" xfId="161"/>
    <cellStyle name="_BORU HESABI" xfId="162"/>
    <cellStyle name="_Boyler" xfId="163"/>
    <cellStyle name="_Boyler" xfId="164"/>
    <cellStyle name="_BOYLER1" xfId="165"/>
    <cellStyle name="_BOYLER1" xfId="166"/>
    <cellStyle name="_CARREFOUR" xfId="167"/>
    <cellStyle name="_CIHAZ-EVY-R3" xfId="168"/>
    <cellStyle name="_CINILI-ENG" xfId="169"/>
    <cellStyle name="_cihsec" xfId="170"/>
    <cellStyle name="_Compact-IY" xfId="171"/>
    <cellStyle name="_dagli-R05" xfId="172"/>
    <cellStyle name="_dogalgaz" xfId="173"/>
    <cellStyle name="_Ebora-IY" xfId="174"/>
    <cellStyle name="_ERSİN-EVRV" xfId="175"/>
    <cellStyle name="_fan coil secimi SON" xfId="176"/>
    <cellStyle name="_fan coil secimi SON_BİLGİhes" xfId="177"/>
    <cellStyle name="_fan coil secimi SON_Biphesap" xfId="178"/>
    <cellStyle name="_fan coil secimi SON_GUM-IK" xfId="179"/>
    <cellStyle name="_fan coil secimi SON_H-Onar-R2" xfId="180"/>
    <cellStyle name="_fan coil secimi SON_IDARE-CS" xfId="181"/>
    <cellStyle name="_fan coil secimi SON_IDARE-CSf" xfId="182"/>
    <cellStyle name="_fan coil secimi SON_Kapitalhesap" xfId="183"/>
    <cellStyle name="_fan coil secimi SON_Kapitalhesap-hrv" xfId="184"/>
    <cellStyle name="_fan coil secimi SON_Karahanhesap-2" xfId="185"/>
    <cellStyle name="_fan coil secimi SON_KBIYIK-IKR" xfId="186"/>
    <cellStyle name="_fan coil secimi SON_Mvana" xfId="187"/>
    <cellStyle name="_fan coil secimi SON_ozcanhesap" xfId="188"/>
    <cellStyle name="_fan coil secimi SON_TÜRKER IK1" xfId="189"/>
    <cellStyle name="_fc" xfId="190"/>
    <cellStyle name="_fc" xfId="191"/>
    <cellStyle name="_fctarik" xfId="192"/>
    <cellStyle name="_FULYAcihaz" xfId="193"/>
    <cellStyle name="_FULYAcihaz-HVZ-R2" xfId="194"/>
    <cellStyle name="_Goksuhes" xfId="195"/>
    <cellStyle name="_Goksuhes_1" xfId="196"/>
    <cellStyle name="_GOSB-VRV" xfId="197"/>
    <cellStyle name="_GUM-IK" xfId="198"/>
    <cellStyle name="_GUM-IK" xfId="199"/>
    <cellStyle name="_GUM-IK_1" xfId="200"/>
    <cellStyle name="_GUM-IK_1_GUM-IK" xfId="201"/>
    <cellStyle name="_GUM-IK_1_IDARE-CS" xfId="202"/>
    <cellStyle name="_GUM-IK_2" xfId="203"/>
    <cellStyle name="_GUM-IK_GUM-IK" xfId="204"/>
    <cellStyle name="_GUM-IK_IDARE-CS" xfId="205"/>
    <cellStyle name="_GUM-IK_IDARE-CSf" xfId="206"/>
    <cellStyle name="_GUM-IK_YEMEKHES" xfId="207"/>
    <cellStyle name="_Gumrukcuogluhesap" xfId="208"/>
    <cellStyle name="_Gumrukcuogluhesap" xfId="209"/>
    <cellStyle name="_Havalan" xfId="210"/>
    <cellStyle name="_Havalan_BFShesap" xfId="211"/>
    <cellStyle name="_Havalan_Biphesap" xfId="212"/>
    <cellStyle name="_Havalan_fc" xfId="213"/>
    <cellStyle name="_Havalan_ISIKAYB" xfId="214"/>
    <cellStyle name="_Havalan_Tarimhesap" xfId="215"/>
    <cellStyle name="_Havalan_UChesR" xfId="216"/>
    <cellStyle name="_Hesap2000-1" xfId="217"/>
    <cellStyle name="_HESAPR2r1" xfId="218"/>
    <cellStyle name="_H-Onar-R2" xfId="219"/>
    <cellStyle name="_IDARE-CS" xfId="220"/>
    <cellStyle name="_IDARE-CS" xfId="221"/>
    <cellStyle name="_IK-3" xfId="222"/>
    <cellStyle name="_ISIKAYB" xfId="223"/>
    <cellStyle name="_ISIKAYB" xfId="224"/>
    <cellStyle name="_ısıkaybı" xfId="225"/>
    <cellStyle name="_İLKER-EVRV" xfId="226"/>
    <cellStyle name="_KANAL HESABI" xfId="227"/>
    <cellStyle name="_KANAL HESABI" xfId="228"/>
    <cellStyle name="_KANAL HESABI_BFShesap" xfId="229"/>
    <cellStyle name="_KANAL HESABI_Biphesap" xfId="230"/>
    <cellStyle name="_KANAL HESABI_fc" xfId="231"/>
    <cellStyle name="_KANAL HESABI_ISIKAYB" xfId="232"/>
    <cellStyle name="_KANAL HESABI_Tarimhesap" xfId="233"/>
    <cellStyle name="_KANAL HESABI_UChesR" xfId="234"/>
    <cellStyle name="_KANALHES" xfId="235"/>
    <cellStyle name="_Kapitalhesap" xfId="236"/>
    <cellStyle name="_Kapitalhesap" xfId="237"/>
    <cellStyle name="_Kapitalhesap-hrv" xfId="238"/>
    <cellStyle name="_Kapitalhesapx" xfId="239"/>
    <cellStyle name="_Karahanhes" xfId="240"/>
    <cellStyle name="_KBIYIK-IKR" xfId="241"/>
    <cellStyle name="_Kitap1" xfId="242"/>
    <cellStyle name="_Kitap2" xfId="243"/>
    <cellStyle name="_Kitap2" xfId="244"/>
    <cellStyle name="_Kitap2_1" xfId="245"/>
    <cellStyle name="_Kitap2_BİLGİhes" xfId="246"/>
    <cellStyle name="_Kitap2_Biphesap" xfId="247"/>
    <cellStyle name="_Kitap2_cihsec" xfId="248"/>
    <cellStyle name="_Kitap2_FULYAcihaz" xfId="249"/>
    <cellStyle name="_Kitap2_FULYAcihaz-HVZ-R2" xfId="250"/>
    <cellStyle name="_Kitap2_GUM-IK" xfId="251"/>
    <cellStyle name="_Kitap2_H-Onar-R2" xfId="252"/>
    <cellStyle name="_Kitap2_IDARE-CS" xfId="253"/>
    <cellStyle name="_Kitap2_IDARE-CSf" xfId="254"/>
    <cellStyle name="_Kitap2_Kapitalhesapx" xfId="255"/>
    <cellStyle name="_Kitap2_Karahanhesap-2" xfId="256"/>
    <cellStyle name="_Kitap2_Karahanhesap-2_BİLGİhes" xfId="257"/>
    <cellStyle name="_Kitap2_KBIYIK-IKR" xfId="258"/>
    <cellStyle name="_Kitap2_Mvana" xfId="259"/>
    <cellStyle name="_Kitap2_TÜRKER IK1" xfId="260"/>
    <cellStyle name="_Kitap2_YEMEKHES" xfId="261"/>
    <cellStyle name="_Lafhesap" xfId="262"/>
    <cellStyle name="_metraj1" xfId="263"/>
    <cellStyle name="_metraj1_BİLGİhes" xfId="264"/>
    <cellStyle name="_metraj1_Biphesap" xfId="265"/>
    <cellStyle name="_metraj1_GUM-IK" xfId="266"/>
    <cellStyle name="_metraj1_H-Onar-R2" xfId="267"/>
    <cellStyle name="_metraj1_IDARE-CS" xfId="268"/>
    <cellStyle name="_metraj1_IDARE-CSf" xfId="269"/>
    <cellStyle name="_metraj1_Kapitalhesap" xfId="270"/>
    <cellStyle name="_metraj1_Kapitalhesap-hrv" xfId="271"/>
    <cellStyle name="_metraj1_Karahanhesap-2" xfId="272"/>
    <cellStyle name="_metraj1_KBIYIK-IKR" xfId="273"/>
    <cellStyle name="_metraj1_Mvana" xfId="274"/>
    <cellStyle name="_metraj1_ozcanhesap" xfId="275"/>
    <cellStyle name="_metraj1_TÜRKER IK1" xfId="276"/>
    <cellStyle name="_Mvana" xfId="277"/>
    <cellStyle name="_OFİS-IK" xfId="278"/>
    <cellStyle name="_OFİS-IK" xfId="279"/>
    <cellStyle name="_OFİS-IK_YEMEKHES" xfId="280"/>
    <cellStyle name="_ozcanhesap" xfId="281"/>
    <cellStyle name="_Pakmashes4b" xfId="282"/>
    <cellStyle name="_Pakmashes4b_BİLGİhes" xfId="283"/>
    <cellStyle name="_Pakmashes4b_Biphesap" xfId="284"/>
    <cellStyle name="_Pakmashes4b_cihsec" xfId="285"/>
    <cellStyle name="_Pakmashes4b_FULYAcihaz" xfId="286"/>
    <cellStyle name="_Pakmashes4b_FULYAcihaz-HVZ-R2" xfId="287"/>
    <cellStyle name="_Pakmashes4b_GUM-IK" xfId="288"/>
    <cellStyle name="_Pakmashes4b_H-Onar-R2" xfId="289"/>
    <cellStyle name="_Pakmashes4b_IDARE-CS" xfId="290"/>
    <cellStyle name="_Pakmashes4b_IDARE-CSf" xfId="291"/>
    <cellStyle name="_Pakmashes4b_Kapitalhesapx" xfId="292"/>
    <cellStyle name="_Pakmashes4b_Karahanhesap-2" xfId="293"/>
    <cellStyle name="_Pakmashes4b_Karahanhesap-2_BİLGİhes" xfId="294"/>
    <cellStyle name="_Pakmashes4b_KBIYIK-IKR" xfId="295"/>
    <cellStyle name="_Pakmashes4b_Mvana" xfId="296"/>
    <cellStyle name="_Pakmashes4b_TÜRKER IK1" xfId="297"/>
    <cellStyle name="_Pakmashes4b_YEMEKHES" xfId="298"/>
    <cellStyle name="_Pakmaslak" xfId="299"/>
    <cellStyle name="_Pakmaslak" xfId="300"/>
    <cellStyle name="_Pakmaslak_1" xfId="301"/>
    <cellStyle name="_Pakmaslak_BİLGİhes" xfId="302"/>
    <cellStyle name="_Pakmaslak_Biphesap" xfId="303"/>
    <cellStyle name="_Pakmaslak_GUM-IK" xfId="304"/>
    <cellStyle name="_Pakmaslak_H-Onar-R2" xfId="305"/>
    <cellStyle name="_Pakmaslak_IDARE-CS" xfId="306"/>
    <cellStyle name="_Pakmaslak_IDARE-CSf" xfId="307"/>
    <cellStyle name="_Pakmaslak_Kapitalhesap" xfId="308"/>
    <cellStyle name="_Pakmaslak_Kapitalhesap-hrv" xfId="309"/>
    <cellStyle name="_Pakmaslak_Karahanhesap-2" xfId="310"/>
    <cellStyle name="_Pakmaslak_KBIYIK-IKR" xfId="311"/>
    <cellStyle name="_Pakmaslak_Mvana" xfId="312"/>
    <cellStyle name="_Pakmaslak_ozcanhesap" xfId="313"/>
    <cellStyle name="_Pakmaslak_TÜRKER IK1" xfId="314"/>
    <cellStyle name="_Radyator" xfId="315"/>
    <cellStyle name="_Romar" xfId="316"/>
    <cellStyle name="_Romar_6-KOSEBHES-YH" xfId="317"/>
    <cellStyle name="_Romar_Bilecik-IK7" xfId="318"/>
    <cellStyle name="_Romar_BİLGİhes" xfId="319"/>
    <cellStyle name="_Romar_BİLGİhesT" xfId="320"/>
    <cellStyle name="_Romar_Biphesap" xfId="321"/>
    <cellStyle name="_Romar_Boyler" xfId="322"/>
    <cellStyle name="_Romar_CIHAZ-EVY-R3" xfId="323"/>
    <cellStyle name="_Romar_cihsec" xfId="324"/>
    <cellStyle name="_Romar_dagli-R05" xfId="325"/>
    <cellStyle name="_Romar_FULYABoyler" xfId="326"/>
    <cellStyle name="_Romar_FULYABoyler_BİLGİhes" xfId="327"/>
    <cellStyle name="_Romar_FULYAcihaz" xfId="328"/>
    <cellStyle name="_Romar_FULYAcihaz-HVZ-R2" xfId="329"/>
    <cellStyle name="_Romar_H-Onar-R2" xfId="330"/>
    <cellStyle name="_Romar_IK-3" xfId="331"/>
    <cellStyle name="_Romar_ISIKAYB" xfId="332"/>
    <cellStyle name="_Romar_Kapitalhesap" xfId="333"/>
    <cellStyle name="_Romar_Kapitalhesapx" xfId="334"/>
    <cellStyle name="_Romar_KBIYIK-IKR" xfId="335"/>
    <cellStyle name="_Romar_Kitap2" xfId="336"/>
    <cellStyle name="_Romar_Mvana" xfId="337"/>
    <cellStyle name="_Romar_TÜRKER IK1" xfId="338"/>
    <cellStyle name="_Romar_UChesR" xfId="339"/>
    <cellStyle name="_Romar_UChesR-HRV-R1" xfId="340"/>
    <cellStyle name="_Romar_VAKIF-ik" xfId="341"/>
    <cellStyle name="_Romar_Zekiozenhesap" xfId="342"/>
    <cellStyle name="_Rover" xfId="343"/>
    <cellStyle name="_Rover metraj" xfId="344"/>
    <cellStyle name="_SOSTESHES" xfId="345"/>
    <cellStyle name="_Tarimhesap" xfId="346"/>
    <cellStyle name="_Tarimhesap" xfId="347"/>
    <cellStyle name="_TÜRKER IK1" xfId="348"/>
    <cellStyle name="_TÜRKER IK1" xfId="349"/>
    <cellStyle name="_TÜRKER-EVRV" xfId="350"/>
    <cellStyle name="_UChes" xfId="351"/>
    <cellStyle name="_UChesR" xfId="352"/>
    <cellStyle name="_UChesR-HRV-R1" xfId="353"/>
    <cellStyle name="_VAKIF-ik" xfId="354"/>
    <cellStyle name="_yemek-IK" xfId="355"/>
    <cellStyle name="_yemek-IK" xfId="356"/>
    <cellStyle name="_yemek-IK_YEMEKHES" xfId="357"/>
    <cellStyle name="_Yimpas-otel" xfId="358"/>
    <cellStyle name="_Y-otelhes" xfId="359"/>
    <cellStyle name="_Y-otelhes" xfId="360"/>
    <cellStyle name="_Y-otelhes_BİLGİhes" xfId="361"/>
    <cellStyle name="_Y-otelhes_Biphesap" xfId="362"/>
    <cellStyle name="_Y-otelhes_cihsec" xfId="363"/>
    <cellStyle name="_Y-otelhes_FULYAcihaz" xfId="364"/>
    <cellStyle name="_Y-otelhes_FULYAcihaz-HVZ-R2" xfId="365"/>
    <cellStyle name="_Y-otelhes_H-Onar-R2" xfId="366"/>
    <cellStyle name="_Y-otelhes_KBIYIK-IKR" xfId="367"/>
    <cellStyle name="_Y-otelhes_Mvana" xfId="368"/>
    <cellStyle name="_Y-otelhes_TÜRKER IK1" xfId="369"/>
    <cellStyle name="_Zekiozenhesap" xfId="370"/>
    <cellStyle name="_zkriyhes" xfId="371"/>
    <cellStyle name="‚" xfId="372"/>
    <cellStyle name="‚_4-8YAK" xfId="373"/>
    <cellStyle name="‚_58.PARSEL" xfId="374"/>
    <cellStyle name="‚_58hesr1" xfId="375"/>
    <cellStyle name="‚_58hesr1_BİLGİhes" xfId="376"/>
    <cellStyle name="‚_58hesr1_Biphesap" xfId="377"/>
    <cellStyle name="‚_58hesr1_cihsec" xfId="378"/>
    <cellStyle name="‚_58hesr1_FULYAcihaz" xfId="379"/>
    <cellStyle name="‚_58hesr1_FULYAcihaz-HVZ-R2" xfId="380"/>
    <cellStyle name="‚_58hesr1_H-Onar-R2" xfId="381"/>
    <cellStyle name="‚_58hesr1_KBIYIK-IKR" xfId="382"/>
    <cellStyle name="‚_58hesr1_Mvana" xfId="383"/>
    <cellStyle name="‚_58hesr1_TÜRKER IK1" xfId="384"/>
    <cellStyle name="‚_58hesr1_YEMEKHES" xfId="385"/>
    <cellStyle name="‚_6-KOSEBHES-YH" xfId="386"/>
    <cellStyle name="‚_ALMANOKUL" xfId="387"/>
    <cellStyle name="‚_ALMANOKUL_Almanhesap" xfId="388"/>
    <cellStyle name="‚_ALMANOKUL_Almanhesap_BİLGİhes" xfId="389"/>
    <cellStyle name="‚_ALMANOKUL_Almanhesap_Biphesap" xfId="390"/>
    <cellStyle name="‚_ALMANOKUL_Almanhesap_cihsec" xfId="391"/>
    <cellStyle name="‚_ALMANOKUL_Almanhesap_FULYAcihaz" xfId="392"/>
    <cellStyle name="‚_ALMANOKUL_Almanhesap_FULYAcihaz-HVZ-R2" xfId="393"/>
    <cellStyle name="‚_ALMANOKUL_Almanhesap_H-Onar-R2" xfId="394"/>
    <cellStyle name="‚_ALMANOKUL_Almanhesap_KBIYIK-IKR" xfId="395"/>
    <cellStyle name="‚_ALMANOKUL_Almanhesap_TÜRKER IK1" xfId="396"/>
    <cellStyle name="‚_ALURADSEC" xfId="397"/>
    <cellStyle name="‚_ALURADSEC_1" xfId="398"/>
    <cellStyle name="‚_ALURADSEC_Kitap2" xfId="399"/>
    <cellStyle name="‚_ALURADSEC_Kitap2_BİLGİhes" xfId="400"/>
    <cellStyle name="‚_ALURADSEC_Kitap2_Biphesap" xfId="401"/>
    <cellStyle name="‚_ALURADSEC_Kitap2_GUM-IK" xfId="402"/>
    <cellStyle name="‚_ALURADSEC_Kitap2_H-Onar-R2" xfId="403"/>
    <cellStyle name="‚_ALURADSEC_Kitap2_IDARE-CS" xfId="404"/>
    <cellStyle name="‚_ALURADSEC_Kitap2_IDARE-CSf" xfId="405"/>
    <cellStyle name="‚_ALURADSEC_Kitap2_Kapitalhesap" xfId="406"/>
    <cellStyle name="‚_ALURADSEC_Kitap2_Kapitalhesap-hrv" xfId="407"/>
    <cellStyle name="‚_ALURADSEC_Kitap2_Karahanhesap-2" xfId="408"/>
    <cellStyle name="‚_ALURADSEC_Kitap2_KBIYIK-IKR" xfId="409"/>
    <cellStyle name="‚_ALURADSEC_Kitap2_Mvana" xfId="410"/>
    <cellStyle name="‚_ALURADSEC_Kitap2_ozcanhesap" xfId="411"/>
    <cellStyle name="‚_ALURADSEC_Kitap2_TÜRKER IK1" xfId="412"/>
    <cellStyle name="‚_ALURADSEC_Radyator" xfId="413"/>
    <cellStyle name="‚_BFShesap" xfId="414"/>
    <cellStyle name="‚_Bilecik-IK7" xfId="415"/>
    <cellStyle name="‚_BİLGİhes" xfId="416"/>
    <cellStyle name="‚_Biphesap" xfId="417"/>
    <cellStyle name="‚_Book1" xfId="418"/>
    <cellStyle name="‚_Borcelik" xfId="419"/>
    <cellStyle name="‚_borcihr2" xfId="420"/>
    <cellStyle name="‚_borcihr2_58hesr1" xfId="421"/>
    <cellStyle name="‚_borcihr2_BİLGİhes" xfId="422"/>
    <cellStyle name="‚_borcihr2_Biphesap" xfId="423"/>
    <cellStyle name="‚_borcihr2_FULYABoyler" xfId="424"/>
    <cellStyle name="‚_borcihr2_GUM-IK" xfId="425"/>
    <cellStyle name="‚_borcihr2_H-Onar-R2" xfId="426"/>
    <cellStyle name="‚_borcihr2_IDARE-CS" xfId="427"/>
    <cellStyle name="‚_borcihr2_IDARE-CSf" xfId="428"/>
    <cellStyle name="‚_borcihr2_Kapitalhesap" xfId="429"/>
    <cellStyle name="‚_borcihr2_Kapitalhesap-hrv" xfId="430"/>
    <cellStyle name="‚_borcihr2_Karahanhesap-2" xfId="431"/>
    <cellStyle name="‚_borcihr2_KBIYIK-IKR" xfId="432"/>
    <cellStyle name="‚_borcihr2_Mvana" xfId="433"/>
    <cellStyle name="‚_borcihr2_ozcanhesap" xfId="434"/>
    <cellStyle name="‚_borcihr2_Radyator" xfId="435"/>
    <cellStyle name="‚_borcihr2_TÜRKER IK1" xfId="436"/>
    <cellStyle name="‚_Boyler" xfId="437"/>
    <cellStyle name="‚_BOYLER1" xfId="438"/>
    <cellStyle name="‚_CARREFOUR" xfId="439"/>
    <cellStyle name="‚_cihsec" xfId="440"/>
    <cellStyle name="‚_dagli-R05" xfId="441"/>
    <cellStyle name="‚_fan coil secimi SON" xfId="442"/>
    <cellStyle name="‚_fan coil secimi SON_BİLGİhes" xfId="443"/>
    <cellStyle name="‚_fan coil secimi SON_Biphesap" xfId="444"/>
    <cellStyle name="‚_fan coil secimi SON_GUM-IK" xfId="445"/>
    <cellStyle name="‚_fan coil secimi SON_H-Onar-R2" xfId="446"/>
    <cellStyle name="‚_fan coil secimi SON_IDARE-CS" xfId="447"/>
    <cellStyle name="‚_fan coil secimi SON_IDARE-CSf" xfId="448"/>
    <cellStyle name="‚_fan coil secimi SON_Kapitalhesap" xfId="449"/>
    <cellStyle name="‚_fan coil secimi SON_Kapitalhesap-hrv" xfId="450"/>
    <cellStyle name="‚_fan coil secimi SON_Karahanhesap-2" xfId="451"/>
    <cellStyle name="‚_fan coil secimi SON_KBIYIK-IKR" xfId="452"/>
    <cellStyle name="‚_fan coil secimi SON_Mvana" xfId="453"/>
    <cellStyle name="‚_fan coil secimi SON_ozcanhesap" xfId="454"/>
    <cellStyle name="‚_fan coil secimi SON_TÜRKER IK1" xfId="455"/>
    <cellStyle name="‚_fc" xfId="456"/>
    <cellStyle name="‚_fctarik" xfId="457"/>
    <cellStyle name="‚_fctarik_BFShesap" xfId="458"/>
    <cellStyle name="‚_fctarik_Biphesap" xfId="459"/>
    <cellStyle name="‚_fctarik_fc" xfId="460"/>
    <cellStyle name="‚_fctarik_ISIKAYB" xfId="461"/>
    <cellStyle name="‚_fctarik_Tarimhesap" xfId="462"/>
    <cellStyle name="‚_fctarik_UChesR" xfId="463"/>
    <cellStyle name="‚_FULYAcihaz" xfId="464"/>
    <cellStyle name="‚_FULYAcihaz-HVZ-R2" xfId="465"/>
    <cellStyle name="‚_GUM-IK" xfId="466"/>
    <cellStyle name="‚_GUM-IK_1" xfId="467"/>
    <cellStyle name="‚_GUM-IK_1_GUM-IK" xfId="468"/>
    <cellStyle name="‚_GUM-IK_1_IDARE-CS" xfId="469"/>
    <cellStyle name="‚_GUM-IK_2" xfId="470"/>
    <cellStyle name="‚_GUM-IK_GUM-IK" xfId="471"/>
    <cellStyle name="‚_GUM-IK_IDARE-CS" xfId="472"/>
    <cellStyle name="‚_GUM-IK_IDARE-CSf" xfId="473"/>
    <cellStyle name="‚_GUM-IK_YEMEKHES" xfId="474"/>
    <cellStyle name="‚_Gumrukcuogluhesap" xfId="475"/>
    <cellStyle name="‚_Havalan" xfId="476"/>
    <cellStyle name="‚_Havalan_BFShesap" xfId="477"/>
    <cellStyle name="‚_Havalan_Biphesap" xfId="478"/>
    <cellStyle name="‚_Havalan_fc" xfId="479"/>
    <cellStyle name="‚_Havalan_ISIKAYB" xfId="480"/>
    <cellStyle name="‚_Havalan_Tarimhesap" xfId="481"/>
    <cellStyle name="‚_Havalan_UChesR" xfId="482"/>
    <cellStyle name="‚_HESAPR2r1" xfId="483"/>
    <cellStyle name="‚_H-Onar-R2" xfId="484"/>
    <cellStyle name="‚_IDARE-CS" xfId="485"/>
    <cellStyle name="‚_IDARE-CSf" xfId="486"/>
    <cellStyle name="‚_IK-3" xfId="487"/>
    <cellStyle name="‚_ISIKAYB" xfId="488"/>
    <cellStyle name="‚_KANAL HESABI" xfId="489"/>
    <cellStyle name="‚_Kapitalhesap" xfId="490"/>
    <cellStyle name="‚_Kapitalhesap-hrv" xfId="491"/>
    <cellStyle name="‚_Kapitalhesapx" xfId="492"/>
    <cellStyle name="‚_KBIYIK-IKR" xfId="493"/>
    <cellStyle name="‚_Kitap2" xfId="494"/>
    <cellStyle name="‚_Kitap2_1" xfId="495"/>
    <cellStyle name="‚_Kitap2_BİLGİhes" xfId="496"/>
    <cellStyle name="‚_Kitap2_Biphesap" xfId="497"/>
    <cellStyle name="‚_Kitap2_cihsec" xfId="498"/>
    <cellStyle name="‚_Kitap2_FULYAcihaz" xfId="499"/>
    <cellStyle name="‚_Kitap2_FULYAcihaz-HVZ-R2" xfId="500"/>
    <cellStyle name="‚_Kitap2_GUM-IK" xfId="501"/>
    <cellStyle name="‚_Kitap2_H-Onar-R2" xfId="502"/>
    <cellStyle name="‚_Kitap2_IDARE-CS" xfId="503"/>
    <cellStyle name="‚_Kitap2_IDARE-CSf" xfId="504"/>
    <cellStyle name="‚_Kitap2_Kapitalhesapx" xfId="505"/>
    <cellStyle name="‚_Kitap2_Karahanhesap-2" xfId="506"/>
    <cellStyle name="‚_Kitap2_Karahanhesap-2_BİLGİhes" xfId="507"/>
    <cellStyle name="‚_Kitap2_KBIYIK-IKR" xfId="508"/>
    <cellStyle name="‚_Kitap2_Mvana" xfId="509"/>
    <cellStyle name="‚_Kitap2_TÜRKER IK1" xfId="510"/>
    <cellStyle name="‚_Kitap2_YEMEKHES" xfId="511"/>
    <cellStyle name="‚_metraj1" xfId="512"/>
    <cellStyle name="‚_metraj1_BİLGİhes" xfId="513"/>
    <cellStyle name="‚_metraj1_Biphesap" xfId="514"/>
    <cellStyle name="‚_metraj1_GUM-IK" xfId="515"/>
    <cellStyle name="‚_metraj1_H-Onar-R2" xfId="516"/>
    <cellStyle name="‚_metraj1_IDARE-CS" xfId="517"/>
    <cellStyle name="‚_metraj1_IDARE-CSf" xfId="518"/>
    <cellStyle name="‚_metraj1_Kapitalhesap" xfId="519"/>
    <cellStyle name="‚_metraj1_Kapitalhesap-hrv" xfId="520"/>
    <cellStyle name="‚_metraj1_Karahanhesap-2" xfId="521"/>
    <cellStyle name="‚_metraj1_KBIYIK-IKR" xfId="522"/>
    <cellStyle name="‚_metraj1_Mvana" xfId="523"/>
    <cellStyle name="‚_metraj1_ozcanhesap" xfId="524"/>
    <cellStyle name="‚_metraj1_TÜRKER IK1" xfId="525"/>
    <cellStyle name="‚_Mvana" xfId="526"/>
    <cellStyle name="‚_OFİS-IK" xfId="527"/>
    <cellStyle name="‚_OFİS-IK_YEMEKHES" xfId="528"/>
    <cellStyle name="‚_ozcanhesap" xfId="529"/>
    <cellStyle name="‚_Pakmashes4b" xfId="530"/>
    <cellStyle name="‚_Pakmashes4b_BİLGİhes" xfId="531"/>
    <cellStyle name="‚_Pakmashes4b_Biphesap" xfId="532"/>
    <cellStyle name="‚_Pakmashes4b_cihsec" xfId="533"/>
    <cellStyle name="‚_Pakmashes4b_FULYAcihaz" xfId="534"/>
    <cellStyle name="‚_Pakmashes4b_FULYAcihaz-HVZ-R2" xfId="535"/>
    <cellStyle name="‚_Pakmashes4b_GUM-IK" xfId="536"/>
    <cellStyle name="‚_Pakmashes4b_H-Onar-R2" xfId="537"/>
    <cellStyle name="‚_Pakmashes4b_IDARE-CS" xfId="538"/>
    <cellStyle name="‚_Pakmashes4b_IDARE-CSf" xfId="539"/>
    <cellStyle name="‚_Pakmashes4b_Kapitalhesapx" xfId="540"/>
    <cellStyle name="‚_Pakmashes4b_Karahanhesap-2" xfId="541"/>
    <cellStyle name="‚_Pakmashes4b_Karahanhesap-2_BİLGİhes" xfId="542"/>
    <cellStyle name="‚_Pakmashes4b_KBIYIK-IKR" xfId="543"/>
    <cellStyle name="‚_Pakmashes4b_Mvana" xfId="544"/>
    <cellStyle name="‚_Pakmashes4b_TÜRKER IK1" xfId="545"/>
    <cellStyle name="‚_Pakmashes4b_YEMEKHES" xfId="546"/>
    <cellStyle name="‚_Pakmaslak" xfId="547"/>
    <cellStyle name="‚_Pakmaslak_1" xfId="548"/>
    <cellStyle name="‚_Pakmaslak_BİLGİhes" xfId="549"/>
    <cellStyle name="‚_Pakmaslak_Biphesap" xfId="550"/>
    <cellStyle name="‚_Pakmaslak_GUM-IK" xfId="551"/>
    <cellStyle name="‚_Pakmaslak_H-Onar-R2" xfId="552"/>
    <cellStyle name="‚_Pakmaslak_IDARE-CS" xfId="553"/>
    <cellStyle name="‚_Pakmaslak_IDARE-CSf" xfId="554"/>
    <cellStyle name="‚_Pakmaslak_Kapitalhesap" xfId="555"/>
    <cellStyle name="‚_Pakmaslak_Kapitalhesap-hrv" xfId="556"/>
    <cellStyle name="‚_Pakmaslak_Karahanhesap-2" xfId="557"/>
    <cellStyle name="‚_Pakmaslak_KBIYIK-IKR" xfId="558"/>
    <cellStyle name="‚_Pakmaslak_Mvana" xfId="559"/>
    <cellStyle name="‚_Pakmaslak_ozcanhesap" xfId="560"/>
    <cellStyle name="‚_Pakmaslak_TÜRKER IK1" xfId="561"/>
    <cellStyle name="‚_Radyator" xfId="562"/>
    <cellStyle name="‚_Romar" xfId="563"/>
    <cellStyle name="‚_Romar_6-KOSEBHES-YH" xfId="564"/>
    <cellStyle name="‚_Romar_Bilecik-IK7" xfId="565"/>
    <cellStyle name="‚_Romar_BİLGİhes" xfId="566"/>
    <cellStyle name="‚_Romar_BİLGİhesT" xfId="567"/>
    <cellStyle name="‚_Romar_Biphesap" xfId="568"/>
    <cellStyle name="‚_Romar_Boyler" xfId="569"/>
    <cellStyle name="‚_Romar_CIHAZ-EVY-R3" xfId="570"/>
    <cellStyle name="‚_Romar_cihsec" xfId="571"/>
    <cellStyle name="‚_Romar_dagli-R05" xfId="572"/>
    <cellStyle name="‚_Romar_FULYABoyler" xfId="573"/>
    <cellStyle name="‚_Romar_FULYABoyler_BİLGİhes" xfId="574"/>
    <cellStyle name="‚_Romar_FULYAcihaz" xfId="575"/>
    <cellStyle name="‚_Romar_FULYAcihaz-HVZ-R2" xfId="576"/>
    <cellStyle name="‚_Romar_H-Onar-R2" xfId="577"/>
    <cellStyle name="‚_Romar_IK-3" xfId="578"/>
    <cellStyle name="‚_Romar_ISIKAYB" xfId="579"/>
    <cellStyle name="‚_Romar_Kapitalhesap" xfId="580"/>
    <cellStyle name="‚_Romar_Kapitalhesapx" xfId="581"/>
    <cellStyle name="‚_Romar_KBIYIK-IKR" xfId="582"/>
    <cellStyle name="‚_Romar_Kitap2" xfId="583"/>
    <cellStyle name="‚_Romar_Mvana" xfId="584"/>
    <cellStyle name="‚_Romar_TÜRKER IK1" xfId="585"/>
    <cellStyle name="‚_Romar_UChesR" xfId="586"/>
    <cellStyle name="‚_Romar_UChesR-HRV-R1" xfId="587"/>
    <cellStyle name="‚_Romar_VAKIF-ik" xfId="588"/>
    <cellStyle name="‚_Romar_Zekiozenhesap" xfId="589"/>
    <cellStyle name="‚_Rover metraj" xfId="590"/>
    <cellStyle name="‚_Tarimhesap" xfId="591"/>
    <cellStyle name="‚_TÜRKER IK1" xfId="592"/>
    <cellStyle name="‚_UChesR" xfId="593"/>
    <cellStyle name="‚_yemek-IK" xfId="594"/>
    <cellStyle name="‚_yemek-IK_YEMEKHES" xfId="595"/>
    <cellStyle name="‚_Yimpas-otel" xfId="596"/>
    <cellStyle name="‚_Y-otelhes" xfId="597"/>
    <cellStyle name="‚_Y-otelhes_BİLGİhes" xfId="598"/>
    <cellStyle name="‚_Y-otelhes_Biphesap" xfId="599"/>
    <cellStyle name="‚_Y-otelhes_cihsec" xfId="600"/>
    <cellStyle name="‚_Y-otelhes_FULYAcihaz" xfId="601"/>
    <cellStyle name="‚_Y-otelhes_FULYAcihaz-HVZ-R2" xfId="602"/>
    <cellStyle name="‚_Y-otelhes_H-Onar-R2" xfId="603"/>
    <cellStyle name="‚_Y-otelhes_KBIYIK-IKR" xfId="604"/>
    <cellStyle name="‚_Y-otelhes_Mvana" xfId="605"/>
    <cellStyle name="‚_Y-otelhes_TÜRKER IK1" xfId="606"/>
    <cellStyle name="‚_Zekiozenhesap" xfId="607"/>
    <cellStyle name="„" xfId="608"/>
    <cellStyle name="„_4-8YAK" xfId="609"/>
    <cellStyle name="„_58.PARSEL" xfId="610"/>
    <cellStyle name="„_58hesr1" xfId="611"/>
    <cellStyle name="„_58hesr1_BİLGİhes" xfId="612"/>
    <cellStyle name="„_58hesr1_Biphesap" xfId="613"/>
    <cellStyle name="„_58hesr1_cihsec" xfId="614"/>
    <cellStyle name="„_58hesr1_FULYAcihaz" xfId="615"/>
    <cellStyle name="„_58hesr1_FULYAcihaz-HVZ-R2" xfId="616"/>
    <cellStyle name="„_58hesr1_H-Onar-R2" xfId="617"/>
    <cellStyle name="„_58hesr1_KBIYIK-IKR" xfId="618"/>
    <cellStyle name="„_58hesr1_Mvana" xfId="619"/>
    <cellStyle name="„_58hesr1_TÜRKER IK1" xfId="620"/>
    <cellStyle name="„_58hesr1_YEMEKHES" xfId="621"/>
    <cellStyle name="„_6-KOSEBHES-YH" xfId="622"/>
    <cellStyle name="„_ALMANOKUL" xfId="623"/>
    <cellStyle name="„_ALMANOKUL_Almanhesap" xfId="624"/>
    <cellStyle name="„_ALMANOKUL_Almanhesap_BİLGİhes" xfId="625"/>
    <cellStyle name="„_ALMANOKUL_Almanhesap_Biphesap" xfId="626"/>
    <cellStyle name="„_ALMANOKUL_Almanhesap_cihsec" xfId="627"/>
    <cellStyle name="„_ALMANOKUL_Almanhesap_FULYAcihaz" xfId="628"/>
    <cellStyle name="„_ALMANOKUL_Almanhesap_FULYAcihaz-HVZ-R2" xfId="629"/>
    <cellStyle name="„_ALMANOKUL_Almanhesap_H-Onar-R2" xfId="630"/>
    <cellStyle name="„_ALMANOKUL_Almanhesap_KBIYIK-IKR" xfId="631"/>
    <cellStyle name="„_ALMANOKUL_Almanhesap_TÜRKER IK1" xfId="632"/>
    <cellStyle name="„_ALURADSEC" xfId="633"/>
    <cellStyle name="„_ALURADSEC_1" xfId="634"/>
    <cellStyle name="„_ALURADSEC_Kitap2" xfId="635"/>
    <cellStyle name="„_ALURADSEC_Kitap2_BİLGİhes" xfId="636"/>
    <cellStyle name="„_ALURADSEC_Kitap2_Biphesap" xfId="637"/>
    <cellStyle name="„_ALURADSEC_Kitap2_GUM-IK" xfId="638"/>
    <cellStyle name="„_ALURADSEC_Kitap2_H-Onar-R2" xfId="639"/>
    <cellStyle name="„_ALURADSEC_Kitap2_IDARE-CS" xfId="640"/>
    <cellStyle name="„_ALURADSEC_Kitap2_IDARE-CSf" xfId="641"/>
    <cellStyle name="„_ALURADSEC_Kitap2_Kapitalhesap" xfId="642"/>
    <cellStyle name="„_ALURADSEC_Kitap2_Kapitalhesap-hrv" xfId="643"/>
    <cellStyle name="„_ALURADSEC_Kitap2_Karahanhesap-2" xfId="644"/>
    <cellStyle name="„_ALURADSEC_Kitap2_KBIYIK-IKR" xfId="645"/>
    <cellStyle name="„_ALURADSEC_Kitap2_Mvana" xfId="646"/>
    <cellStyle name="„_ALURADSEC_Kitap2_ozcanhesap" xfId="647"/>
    <cellStyle name="„_ALURADSEC_Kitap2_TÜRKER IK1" xfId="648"/>
    <cellStyle name="„_ALURADSEC_Radyator" xfId="649"/>
    <cellStyle name="„_BFShesap" xfId="650"/>
    <cellStyle name="„_Bilecik-IK7" xfId="651"/>
    <cellStyle name="„_BİLGİhes" xfId="652"/>
    <cellStyle name="„_Biphesap" xfId="653"/>
    <cellStyle name="„_Book1" xfId="654"/>
    <cellStyle name="„_Borcelik" xfId="655"/>
    <cellStyle name="„_borcihr2" xfId="656"/>
    <cellStyle name="„_borcihr2_58hesr1" xfId="657"/>
    <cellStyle name="„_borcihr2_BİLGİhes" xfId="658"/>
    <cellStyle name="„_borcihr2_Biphesap" xfId="659"/>
    <cellStyle name="„_borcihr2_FULYABoyler" xfId="660"/>
    <cellStyle name="„_borcihr2_GUM-IK" xfId="661"/>
    <cellStyle name="„_borcihr2_H-Onar-R2" xfId="662"/>
    <cellStyle name="„_borcihr2_IDARE-CS" xfId="663"/>
    <cellStyle name="„_borcihr2_IDARE-CSf" xfId="664"/>
    <cellStyle name="„_borcihr2_Kapitalhesap" xfId="665"/>
    <cellStyle name="„_borcihr2_Kapitalhesap-hrv" xfId="666"/>
    <cellStyle name="„_borcihr2_Karahanhesap-2" xfId="667"/>
    <cellStyle name="„_borcihr2_KBIYIK-IKR" xfId="668"/>
    <cellStyle name="„_borcihr2_Mvana" xfId="669"/>
    <cellStyle name="„_borcihr2_ozcanhesap" xfId="670"/>
    <cellStyle name="„_borcihr2_Radyator" xfId="671"/>
    <cellStyle name="„_borcihr2_TÜRKER IK1" xfId="672"/>
    <cellStyle name="„_Boyler" xfId="673"/>
    <cellStyle name="„_BOYLER1" xfId="674"/>
    <cellStyle name="„_CARREFOUR" xfId="675"/>
    <cellStyle name="„_cihsec" xfId="676"/>
    <cellStyle name="„_dagli-R05" xfId="677"/>
    <cellStyle name="„_fan coil secimi SON" xfId="678"/>
    <cellStyle name="„_fan coil secimi SON_BİLGİhes" xfId="679"/>
    <cellStyle name="„_fan coil secimi SON_Biphesap" xfId="680"/>
    <cellStyle name="„_fan coil secimi SON_GUM-IK" xfId="681"/>
    <cellStyle name="„_fan coil secimi SON_H-Onar-R2" xfId="682"/>
    <cellStyle name="„_fan coil secimi SON_IDARE-CS" xfId="683"/>
    <cellStyle name="„_fan coil secimi SON_IDARE-CSf" xfId="684"/>
    <cellStyle name="„_fan coil secimi SON_Kapitalhesap" xfId="685"/>
    <cellStyle name="„_fan coil secimi SON_Kapitalhesap-hrv" xfId="686"/>
    <cellStyle name="„_fan coil secimi SON_Karahanhesap-2" xfId="687"/>
    <cellStyle name="„_fan coil secimi SON_KBIYIK-IKR" xfId="688"/>
    <cellStyle name="„_fan coil secimi SON_Mvana" xfId="689"/>
    <cellStyle name="„_fan coil secimi SON_ozcanhesap" xfId="690"/>
    <cellStyle name="„_fan coil secimi SON_TÜRKER IK1" xfId="691"/>
    <cellStyle name="„_fc" xfId="692"/>
    <cellStyle name="„_fctarik" xfId="693"/>
    <cellStyle name="„_fctarik_BFShesap" xfId="694"/>
    <cellStyle name="„_fctarik_Biphesap" xfId="695"/>
    <cellStyle name="„_fctarik_fc" xfId="696"/>
    <cellStyle name="„_fctarik_ISIKAYB" xfId="697"/>
    <cellStyle name="„_fctarik_Tarimhesap" xfId="698"/>
    <cellStyle name="„_fctarik_UChesR" xfId="699"/>
    <cellStyle name="„_FULYAcihaz" xfId="700"/>
    <cellStyle name="„_FULYAcihaz-HVZ-R2" xfId="701"/>
    <cellStyle name="„_GUM-IK" xfId="702"/>
    <cellStyle name="„_GUM-IK_1" xfId="703"/>
    <cellStyle name="„_GUM-IK_1_GUM-IK" xfId="704"/>
    <cellStyle name="„_GUM-IK_1_IDARE-CS" xfId="705"/>
    <cellStyle name="„_GUM-IK_2" xfId="706"/>
    <cellStyle name="„_GUM-IK_GUM-IK" xfId="707"/>
    <cellStyle name="„_GUM-IK_IDARE-CS" xfId="708"/>
    <cellStyle name="„_GUM-IK_IDARE-CSf" xfId="709"/>
    <cellStyle name="„_GUM-IK_YEMEKHES" xfId="710"/>
    <cellStyle name="„_Gumrukcuogluhesap" xfId="711"/>
    <cellStyle name="„_Havalan" xfId="712"/>
    <cellStyle name="„_Havalan_BFShesap" xfId="713"/>
    <cellStyle name="„_Havalan_Biphesap" xfId="714"/>
    <cellStyle name="„_Havalan_fc" xfId="715"/>
    <cellStyle name="„_Havalan_ISIKAYB" xfId="716"/>
    <cellStyle name="„_Havalan_Tarimhesap" xfId="717"/>
    <cellStyle name="„_Havalan_UChesR" xfId="718"/>
    <cellStyle name="„_HESAPR2r1" xfId="719"/>
    <cellStyle name="„_H-Onar-R2" xfId="720"/>
    <cellStyle name="„_IDARE-CS" xfId="721"/>
    <cellStyle name="„_IDARE-CSf" xfId="722"/>
    <cellStyle name="„_IDARE-CSf_1" xfId="723"/>
    <cellStyle name="„_IK-3" xfId="724"/>
    <cellStyle name="„_ISIKAYB" xfId="725"/>
    <cellStyle name="„_KANAL HESABI" xfId="726"/>
    <cellStyle name="„_Kapitalhesap" xfId="727"/>
    <cellStyle name="„_Kapitalhesap-hrv" xfId="728"/>
    <cellStyle name="„_Kapitalhesapx" xfId="729"/>
    <cellStyle name="„_KBIYIK-IKR" xfId="730"/>
    <cellStyle name="„_Kitap1" xfId="731"/>
    <cellStyle name="„_Kitap2" xfId="732"/>
    <cellStyle name="„_Kitap2_1" xfId="733"/>
    <cellStyle name="„_Kitap2_BİLGİhes" xfId="734"/>
    <cellStyle name="„_Kitap2_Biphesap" xfId="735"/>
    <cellStyle name="„_Kitap2_cihsec" xfId="736"/>
    <cellStyle name="„_Kitap2_FULYAcihaz" xfId="737"/>
    <cellStyle name="„_Kitap2_FULYAcihaz-HVZ-R2" xfId="738"/>
    <cellStyle name="„_Kitap2_GUM-IK" xfId="739"/>
    <cellStyle name="„_Kitap2_H-Onar-R2" xfId="740"/>
    <cellStyle name="„_Kitap2_IDARE-CS" xfId="741"/>
    <cellStyle name="„_Kitap2_IDARE-CSf" xfId="742"/>
    <cellStyle name="„_Kitap2_Kapitalhesapx" xfId="743"/>
    <cellStyle name="„_Kitap2_Karahanhesap-2" xfId="744"/>
    <cellStyle name="„_Kitap2_Karahanhesap-2_BİLGİhes" xfId="745"/>
    <cellStyle name="„_Kitap2_KBIYIK-IKR" xfId="746"/>
    <cellStyle name="„_Kitap2_Mvana" xfId="747"/>
    <cellStyle name="„_Kitap2_TÜRKER IK1" xfId="748"/>
    <cellStyle name="„_Kitap2_YEMEKHES" xfId="749"/>
    <cellStyle name="„_metraj1" xfId="750"/>
    <cellStyle name="„_metraj1_BİLGİhes" xfId="751"/>
    <cellStyle name="„_metraj1_Biphesap" xfId="752"/>
    <cellStyle name="„_metraj1_GUM-IK" xfId="753"/>
    <cellStyle name="„_metraj1_H-Onar-R2" xfId="754"/>
    <cellStyle name="„_metraj1_IDARE-CS" xfId="755"/>
    <cellStyle name="„_metraj1_IDARE-CSf" xfId="756"/>
    <cellStyle name="„_metraj1_Kapitalhesap" xfId="757"/>
    <cellStyle name="„_metraj1_Kapitalhesap-hrv" xfId="758"/>
    <cellStyle name="„_metraj1_Karahanhesap-2" xfId="759"/>
    <cellStyle name="„_metraj1_KBIYIK-IKR" xfId="760"/>
    <cellStyle name="„_metraj1_Mvana" xfId="761"/>
    <cellStyle name="„_metraj1_ozcanhesap" xfId="762"/>
    <cellStyle name="„_metraj1_TÜRKER IK1" xfId="763"/>
    <cellStyle name="„_Mvana" xfId="764"/>
    <cellStyle name="„_OFİS-IK" xfId="765"/>
    <cellStyle name="„_OFİS-IK_YEMEKHES" xfId="766"/>
    <cellStyle name="„_ozcanhesap" xfId="767"/>
    <cellStyle name="„_Pakmashes4b" xfId="768"/>
    <cellStyle name="„_Pakmashes4b_BİLGİhes" xfId="769"/>
    <cellStyle name="„_Pakmashes4b_Biphesap" xfId="770"/>
    <cellStyle name="„_Pakmashes4b_cihsec" xfId="771"/>
    <cellStyle name="„_Pakmashes4b_FULYAcihaz" xfId="772"/>
    <cellStyle name="„_Pakmashes4b_FULYAcihaz-HVZ-R2" xfId="773"/>
    <cellStyle name="„_Pakmashes4b_GUM-IK" xfId="774"/>
    <cellStyle name="„_Pakmashes4b_H-Onar-R2" xfId="775"/>
    <cellStyle name="„_Pakmashes4b_IDARE-CS" xfId="776"/>
    <cellStyle name="„_Pakmashes4b_IDARE-CSf" xfId="777"/>
    <cellStyle name="„_Pakmashes4b_Kapitalhesapx" xfId="778"/>
    <cellStyle name="„_Pakmashes4b_Karahanhesap-2" xfId="779"/>
    <cellStyle name="„_Pakmashes4b_Karahanhesap-2_BİLGİhes" xfId="780"/>
    <cellStyle name="„_Pakmashes4b_KBIYIK-IKR" xfId="781"/>
    <cellStyle name="„_Pakmashes4b_Mvana" xfId="782"/>
    <cellStyle name="„_Pakmashes4b_TÜRKER IK1" xfId="783"/>
    <cellStyle name="„_Pakmashes4b_YEMEKHES" xfId="784"/>
    <cellStyle name="„_Pakmaslak" xfId="785"/>
    <cellStyle name="„_Pakmaslak_1" xfId="786"/>
    <cellStyle name="„_Pakmaslak_BİLGİhes" xfId="787"/>
    <cellStyle name="„_Pakmaslak_Biphesap" xfId="788"/>
    <cellStyle name="„_Pakmaslak_GUM-IK" xfId="789"/>
    <cellStyle name="„_Pakmaslak_H-Onar-R2" xfId="790"/>
    <cellStyle name="„_Pakmaslak_IDARE-CS" xfId="791"/>
    <cellStyle name="„_Pakmaslak_IDARE-CSf" xfId="792"/>
    <cellStyle name="„_Pakmaslak_Kapitalhesap" xfId="793"/>
    <cellStyle name="„_Pakmaslak_Kapitalhesap-hrv" xfId="794"/>
    <cellStyle name="„_Pakmaslak_Karahanhesap-2" xfId="795"/>
    <cellStyle name="„_Pakmaslak_KBIYIK-IKR" xfId="796"/>
    <cellStyle name="„_Pakmaslak_Mvana" xfId="797"/>
    <cellStyle name="„_Pakmaslak_ozcanhesap" xfId="798"/>
    <cellStyle name="„_Pakmaslak_TÜRKER IK1" xfId="799"/>
    <cellStyle name="„_Radyator" xfId="800"/>
    <cellStyle name="„_Romar" xfId="801"/>
    <cellStyle name="„_Romar_6-KOSEBHES-YH" xfId="802"/>
    <cellStyle name="„_Romar_Bilecik-IK7" xfId="803"/>
    <cellStyle name="„_Romar_BİLGİhes" xfId="804"/>
    <cellStyle name="„_Romar_BİLGİhesT" xfId="805"/>
    <cellStyle name="„_Romar_Biphesap" xfId="806"/>
    <cellStyle name="„_Romar_Boyler" xfId="807"/>
    <cellStyle name="„_Romar_CIHAZ-EVY-R3" xfId="808"/>
    <cellStyle name="„_Romar_cihsec" xfId="809"/>
    <cellStyle name="„_Romar_dagli-R05" xfId="810"/>
    <cellStyle name="„_Romar_FULYABoyler" xfId="811"/>
    <cellStyle name="„_Romar_FULYABoyler_BİLGİhes" xfId="812"/>
    <cellStyle name="„_Romar_FULYAcihaz" xfId="813"/>
    <cellStyle name="„_Romar_FULYAcihaz-HVZ-R2" xfId="814"/>
    <cellStyle name="„_Romar_H-Onar-R2" xfId="815"/>
    <cellStyle name="„_Romar_IK-3" xfId="816"/>
    <cellStyle name="„_Romar_ISIKAYB" xfId="817"/>
    <cellStyle name="„_Romar_Kapitalhesap" xfId="818"/>
    <cellStyle name="„_Romar_Kapitalhesapx" xfId="819"/>
    <cellStyle name="„_Romar_KBIYIK-IKR" xfId="820"/>
    <cellStyle name="„_Romar_Kitap2" xfId="821"/>
    <cellStyle name="„_Romar_Mvana" xfId="822"/>
    <cellStyle name="„_Romar_TÜRKER IK1" xfId="823"/>
    <cellStyle name="„_Romar_UChesR" xfId="824"/>
    <cellStyle name="„_Romar_UChesR-HRV-R1" xfId="825"/>
    <cellStyle name="„_Romar_VAKIF-ik" xfId="826"/>
    <cellStyle name="„_Romar_Zekiozenhesap" xfId="827"/>
    <cellStyle name="„_Rover metraj" xfId="828"/>
    <cellStyle name="„_Tarimhesap" xfId="829"/>
    <cellStyle name="„_TÜRKER IK1" xfId="830"/>
    <cellStyle name="„_UChesR" xfId="831"/>
    <cellStyle name="„_VAKIF-ik" xfId="832"/>
    <cellStyle name="„_yemek-IK" xfId="833"/>
    <cellStyle name="„_yemek-IK_YEMEKHES" xfId="834"/>
    <cellStyle name="„_Yimpas-otel" xfId="835"/>
    <cellStyle name="„_Y-otelhes" xfId="836"/>
    <cellStyle name="„_Y-otelhes_BİLGİhes" xfId="837"/>
    <cellStyle name="„_Y-otelhes_Biphesap" xfId="838"/>
    <cellStyle name="„_Y-otelhes_cihsec" xfId="839"/>
    <cellStyle name="„_Y-otelhes_FULYAcihaz" xfId="840"/>
    <cellStyle name="„_Y-otelhes_FULYAcihaz-HVZ-R2" xfId="841"/>
    <cellStyle name="„_Y-otelhes_H-Onar-R2" xfId="842"/>
    <cellStyle name="„_Y-otelhes_KBIYIK-IKR" xfId="843"/>
    <cellStyle name="„_Y-otelhes_Mvana" xfId="844"/>
    <cellStyle name="„_Y-otelhes_TÜRKER IK1" xfId="845"/>
    <cellStyle name="„_Zekiozenhesap" xfId="846"/>
    <cellStyle name="†" xfId="847"/>
    <cellStyle name="†_58.PARSEL" xfId="848"/>
    <cellStyle name="†_58hesr1" xfId="849"/>
    <cellStyle name="†_58hesr1_BİLGİhes" xfId="850"/>
    <cellStyle name="†_58hesr1_Biphesap" xfId="851"/>
    <cellStyle name="†_58hesr1_cihsec" xfId="852"/>
    <cellStyle name="†_58hesr1_FULYAcihaz" xfId="853"/>
    <cellStyle name="†_58hesr1_FULYAcihaz-HVZ-R2" xfId="854"/>
    <cellStyle name="†_58hesr1_H-Onar-R2" xfId="855"/>
    <cellStyle name="†_58hesr1_KBIYIK-IKR" xfId="856"/>
    <cellStyle name="†_58hesr1_Mvana" xfId="857"/>
    <cellStyle name="†_58hesr1_TÜRKER IK1" xfId="858"/>
    <cellStyle name="†_58hesr1_YEMEKHES" xfId="859"/>
    <cellStyle name="†_6-KOSEBHES-YH" xfId="860"/>
    <cellStyle name="†_ALMANOKUL" xfId="861"/>
    <cellStyle name="†_ALMANOKUL_Almanhesap" xfId="862"/>
    <cellStyle name="†_ALMANOKUL_Almanhesap_BİLGİhes" xfId="863"/>
    <cellStyle name="†_ALMANOKUL_Almanhesap_Biphesap" xfId="864"/>
    <cellStyle name="†_ALMANOKUL_Almanhesap_cihsec" xfId="865"/>
    <cellStyle name="†_ALMANOKUL_Almanhesap_FULYAcihaz" xfId="866"/>
    <cellStyle name="†_ALMANOKUL_Almanhesap_FULYAcihaz-HVZ-R2" xfId="867"/>
    <cellStyle name="†_ALMANOKUL_Almanhesap_H-Onar-R2" xfId="868"/>
    <cellStyle name="†_ALMANOKUL_Almanhesap_KBIYIK-IKR" xfId="869"/>
    <cellStyle name="†_ALMANOKUL_Almanhesap_TÜRKER IK1" xfId="870"/>
    <cellStyle name="†_ALURADSEC" xfId="871"/>
    <cellStyle name="†_ALURADSEC_1" xfId="872"/>
    <cellStyle name="†_ALURADSEC_Kitap2" xfId="873"/>
    <cellStyle name="†_ALURADSEC_Kitap2_BİLGİhes" xfId="874"/>
    <cellStyle name="†_ALURADSEC_Kitap2_Biphesap" xfId="875"/>
    <cellStyle name="†_ALURADSEC_Kitap2_GUM-IK" xfId="876"/>
    <cellStyle name="†_ALURADSEC_Kitap2_H-Onar-R2" xfId="877"/>
    <cellStyle name="†_ALURADSEC_Kitap2_IDARE-CS" xfId="878"/>
    <cellStyle name="†_ALURADSEC_Kitap2_IDARE-CSf" xfId="879"/>
    <cellStyle name="†_ALURADSEC_Kitap2_Kapitalhesap" xfId="880"/>
    <cellStyle name="†_ALURADSEC_Kitap2_Kapitalhesap-hrv" xfId="881"/>
    <cellStyle name="†_ALURADSEC_Kitap2_Karahanhesap-2" xfId="882"/>
    <cellStyle name="†_ALURADSEC_Kitap2_KBIYIK-IKR" xfId="883"/>
    <cellStyle name="†_ALURADSEC_Kitap2_Mvana" xfId="884"/>
    <cellStyle name="†_ALURADSEC_Kitap2_ozcanhesap" xfId="885"/>
    <cellStyle name="†_ALURADSEC_Kitap2_TÜRKER IK1" xfId="886"/>
    <cellStyle name="†_ALURADSEC_Radyator" xfId="887"/>
    <cellStyle name="†_BFShesap" xfId="888"/>
    <cellStyle name="†_Bilecik-IK7" xfId="889"/>
    <cellStyle name="†_BİLGİhes" xfId="890"/>
    <cellStyle name="†_Biphesap" xfId="891"/>
    <cellStyle name="†_Book1" xfId="892"/>
    <cellStyle name="†_Borcelik" xfId="893"/>
    <cellStyle name="†_borcihr2" xfId="894"/>
    <cellStyle name="†_borcihr2_58hesr1" xfId="895"/>
    <cellStyle name="†_borcihr2_BİLGİhes" xfId="896"/>
    <cellStyle name="†_borcihr2_Biphesap" xfId="897"/>
    <cellStyle name="†_borcihr2_FULYABoyler" xfId="898"/>
    <cellStyle name="†_borcihr2_GUM-IK" xfId="899"/>
    <cellStyle name="†_borcihr2_H-Onar-R2" xfId="900"/>
    <cellStyle name="†_borcihr2_IDARE-CS" xfId="901"/>
    <cellStyle name="†_borcihr2_IDARE-CSf" xfId="902"/>
    <cellStyle name="†_borcihr2_Kapitalhesap" xfId="903"/>
    <cellStyle name="†_borcihr2_Kapitalhesap-hrv" xfId="904"/>
    <cellStyle name="†_borcihr2_Karahanhesap-2" xfId="905"/>
    <cellStyle name="†_borcihr2_KBIYIK-IKR" xfId="906"/>
    <cellStyle name="†_borcihr2_Mvana" xfId="907"/>
    <cellStyle name="†_borcihr2_ozcanhesap" xfId="908"/>
    <cellStyle name="†_borcihr2_Radyator" xfId="909"/>
    <cellStyle name="†_borcihr2_TÜRKER IK1" xfId="910"/>
    <cellStyle name="†_Boyler" xfId="911"/>
    <cellStyle name="†_BOYLER1" xfId="912"/>
    <cellStyle name="†_CARREFOUR" xfId="913"/>
    <cellStyle name="†_cihsec" xfId="914"/>
    <cellStyle name="†_dagli-R05" xfId="915"/>
    <cellStyle name="†_fan coil secimi SON" xfId="916"/>
    <cellStyle name="†_fan coil secimi SON_BİLGİhes" xfId="917"/>
    <cellStyle name="†_fan coil secimi SON_Biphesap" xfId="918"/>
    <cellStyle name="†_fan coil secimi SON_GUM-IK" xfId="919"/>
    <cellStyle name="†_fan coil secimi SON_H-Onar-R2" xfId="920"/>
    <cellStyle name="†_fan coil secimi SON_IDARE-CS" xfId="921"/>
    <cellStyle name="†_fan coil secimi SON_IDARE-CSf" xfId="922"/>
    <cellStyle name="†_fan coil secimi SON_Kapitalhesap" xfId="923"/>
    <cellStyle name="†_fan coil secimi SON_Kapitalhesap-hrv" xfId="924"/>
    <cellStyle name="†_fan coil secimi SON_Karahanhesap-2" xfId="925"/>
    <cellStyle name="†_fan coil secimi SON_KBIYIK-IKR" xfId="926"/>
    <cellStyle name="†_fan coil secimi SON_Mvana" xfId="927"/>
    <cellStyle name="†_fan coil secimi SON_ozcanhesap" xfId="928"/>
    <cellStyle name="†_fan coil secimi SON_TÜRKER IK1" xfId="929"/>
    <cellStyle name="†_fc" xfId="930"/>
    <cellStyle name="†_fctarik" xfId="931"/>
    <cellStyle name="†_fctarik_BFShesap" xfId="932"/>
    <cellStyle name="†_fctarik_Biphesap" xfId="933"/>
    <cellStyle name="†_fctarik_fc" xfId="934"/>
    <cellStyle name="†_fctarik_ISIKAYB" xfId="935"/>
    <cellStyle name="†_fctarik_Tarimhesap" xfId="936"/>
    <cellStyle name="†_fctarik_UChesR" xfId="937"/>
    <cellStyle name="†_FULYAcihaz" xfId="938"/>
    <cellStyle name="†_FULYAcihaz-HVZ-R2" xfId="939"/>
    <cellStyle name="†_GUM-IK" xfId="940"/>
    <cellStyle name="†_GUM-IK_1" xfId="941"/>
    <cellStyle name="†_GUM-IK_1_GUM-IK" xfId="942"/>
    <cellStyle name="†_GUM-IK_1_IDARE-CS" xfId="943"/>
    <cellStyle name="†_GUM-IK_2" xfId="944"/>
    <cellStyle name="†_GUM-IK_GUM-IK" xfId="945"/>
    <cellStyle name="†_GUM-IK_IDARE-CS" xfId="946"/>
    <cellStyle name="†_GUM-IK_IDARE-CSf" xfId="947"/>
    <cellStyle name="†_GUM-IK_YEMEKHES" xfId="948"/>
    <cellStyle name="†_Gumrukcuogluhesap" xfId="949"/>
    <cellStyle name="†_Havalan" xfId="950"/>
    <cellStyle name="†_Havalan_BFShesap" xfId="951"/>
    <cellStyle name="†_Havalan_Biphesap" xfId="952"/>
    <cellStyle name="†_Havalan_fc" xfId="953"/>
    <cellStyle name="†_Havalan_ISIKAYB" xfId="954"/>
    <cellStyle name="†_Havalan_Tarimhesap" xfId="955"/>
    <cellStyle name="†_Havalan_UChesR" xfId="956"/>
    <cellStyle name="†_HESAPR2r1" xfId="957"/>
    <cellStyle name="†_H-Onar-R2" xfId="958"/>
    <cellStyle name="†_IDARE-CS" xfId="959"/>
    <cellStyle name="†_IDARE-CSf" xfId="960"/>
    <cellStyle name="†_IK-3" xfId="961"/>
    <cellStyle name="†_ISIKAYB" xfId="962"/>
    <cellStyle name="†_KANAL HESABI" xfId="963"/>
    <cellStyle name="†_Kapitalhesap" xfId="964"/>
    <cellStyle name="†_Kapitalhesap-hrv" xfId="965"/>
    <cellStyle name="†_Kapitalhesapx" xfId="966"/>
    <cellStyle name="†_Karahanhesap-2" xfId="967"/>
    <cellStyle name="†_KBIYIK-IKR" xfId="968"/>
    <cellStyle name="†_Kitap2" xfId="969"/>
    <cellStyle name="†_Kitap2_1" xfId="970"/>
    <cellStyle name="†_Kitap2_BİLGİhes" xfId="971"/>
    <cellStyle name="†_Kitap2_Biphesap" xfId="972"/>
    <cellStyle name="†_Kitap2_cihsec" xfId="973"/>
    <cellStyle name="†_Kitap2_FULYAcihaz" xfId="974"/>
    <cellStyle name="†_Kitap2_FULYAcihaz-HVZ-R2" xfId="975"/>
    <cellStyle name="†_Kitap2_GUM-IK" xfId="976"/>
    <cellStyle name="†_Kitap2_H-Onar-R2" xfId="977"/>
    <cellStyle name="†_Kitap2_IDARE-CS" xfId="978"/>
    <cellStyle name="†_Kitap2_IDARE-CSf" xfId="979"/>
    <cellStyle name="†_Kitap2_Kapitalhesapx" xfId="980"/>
    <cellStyle name="†_Kitap2_Karahanhesap-2" xfId="981"/>
    <cellStyle name="†_Kitap2_Karahanhesap-2_BİLGİhes" xfId="982"/>
    <cellStyle name="†_Kitap2_KBIYIK-IKR" xfId="983"/>
    <cellStyle name="†_Kitap2_Mvana" xfId="984"/>
    <cellStyle name="†_Kitap2_TÜRKER IK1" xfId="985"/>
    <cellStyle name="†_Kitap2_YEMEKHES" xfId="986"/>
    <cellStyle name="†_metraj1" xfId="987"/>
    <cellStyle name="†_metraj1_BİLGİhes" xfId="988"/>
    <cellStyle name="†_metraj1_Biphesap" xfId="989"/>
    <cellStyle name="†_metraj1_GUM-IK" xfId="990"/>
    <cellStyle name="†_metraj1_H-Onar-R2" xfId="991"/>
    <cellStyle name="†_metraj1_IDARE-CS" xfId="992"/>
    <cellStyle name="†_metraj1_IDARE-CSf" xfId="993"/>
    <cellStyle name="†_metraj1_Kapitalhesap" xfId="994"/>
    <cellStyle name="†_metraj1_Kapitalhesap-hrv" xfId="995"/>
    <cellStyle name="†_metraj1_Karahanhesap-2" xfId="996"/>
    <cellStyle name="†_metraj1_KBIYIK-IKR" xfId="997"/>
    <cellStyle name="†_metraj1_Mvana" xfId="998"/>
    <cellStyle name="†_metraj1_ozcanhesap" xfId="999"/>
    <cellStyle name="†_metraj1_TÜRKER IK1" xfId="1000"/>
    <cellStyle name="†_Mvana" xfId="1001"/>
    <cellStyle name="†_OFİS-IK" xfId="1002"/>
    <cellStyle name="†_OFİS-IK_YEMEKHES" xfId="1003"/>
    <cellStyle name="†_ozcanhesap" xfId="1004"/>
    <cellStyle name="†_Pakmashes4b" xfId="1005"/>
    <cellStyle name="†_Pakmashes4b_BİLGİhes" xfId="1006"/>
    <cellStyle name="†_Pakmashes4b_Biphesap" xfId="1007"/>
    <cellStyle name="†_Pakmashes4b_cihsec" xfId="1008"/>
    <cellStyle name="†_Pakmashes4b_FULYAcihaz" xfId="1009"/>
    <cellStyle name="†_Pakmashes4b_FULYAcihaz-HVZ-R2" xfId="1010"/>
    <cellStyle name="†_Pakmashes4b_GUM-IK" xfId="1011"/>
    <cellStyle name="†_Pakmashes4b_H-Onar-R2" xfId="1012"/>
    <cellStyle name="†_Pakmashes4b_IDARE-CS" xfId="1013"/>
    <cellStyle name="†_Pakmashes4b_IDARE-CSf" xfId="1014"/>
    <cellStyle name="†_Pakmashes4b_Kapitalhesapx" xfId="1015"/>
    <cellStyle name="†_Pakmashes4b_Karahanhesap-2" xfId="1016"/>
    <cellStyle name="†_Pakmashes4b_Karahanhesap-2_BİLGİhes" xfId="1017"/>
    <cellStyle name="†_Pakmashes4b_KBIYIK-IKR" xfId="1018"/>
    <cellStyle name="†_Pakmashes4b_Mvana" xfId="1019"/>
    <cellStyle name="†_Pakmashes4b_TÜRKER IK1" xfId="1020"/>
    <cellStyle name="†_Pakmashes4b_YEMEKHES" xfId="1021"/>
    <cellStyle name="†_Pakmaslak" xfId="1022"/>
    <cellStyle name="†_Pakmaslak_1" xfId="1023"/>
    <cellStyle name="†_Pakmaslak_BİLGİhes" xfId="1024"/>
    <cellStyle name="†_Pakmaslak_Biphesap" xfId="1025"/>
    <cellStyle name="†_Pakmaslak_GUM-IK" xfId="1026"/>
    <cellStyle name="†_Pakmaslak_H-Onar-R2" xfId="1027"/>
    <cellStyle name="†_Pakmaslak_IDARE-CS" xfId="1028"/>
    <cellStyle name="†_Pakmaslak_IDARE-CSf" xfId="1029"/>
    <cellStyle name="†_Pakmaslak_Kapitalhesap" xfId="1030"/>
    <cellStyle name="†_Pakmaslak_Kapitalhesap-hrv" xfId="1031"/>
    <cellStyle name="†_Pakmaslak_Karahanhesap-2" xfId="1032"/>
    <cellStyle name="†_Pakmaslak_KBIYIK-IKR" xfId="1033"/>
    <cellStyle name="†_Pakmaslak_Mvana" xfId="1034"/>
    <cellStyle name="†_Pakmaslak_ozcanhesap" xfId="1035"/>
    <cellStyle name="†_Pakmaslak_TÜRKER IK1" xfId="1036"/>
    <cellStyle name="†_Radyator" xfId="1037"/>
    <cellStyle name="†_Romar" xfId="1038"/>
    <cellStyle name="†_Romar_6-KOSEBHES-YH" xfId="1039"/>
    <cellStyle name="†_Romar_Bilecik-IK7" xfId="1040"/>
    <cellStyle name="†_Romar_BİLGİhes" xfId="1041"/>
    <cellStyle name="†_Romar_BİLGİhesT" xfId="1042"/>
    <cellStyle name="†_Romar_Biphesap" xfId="1043"/>
    <cellStyle name="†_Romar_Boyler" xfId="1044"/>
    <cellStyle name="†_Romar_CIHAZ-EVY-R3" xfId="1045"/>
    <cellStyle name="†_Romar_cihsec" xfId="1046"/>
    <cellStyle name="†_Romar_dagli-R05" xfId="1047"/>
    <cellStyle name="†_Romar_FULYABoyler" xfId="1048"/>
    <cellStyle name="†_Romar_FULYABoyler_BİLGİhes" xfId="1049"/>
    <cellStyle name="†_Romar_FULYAcihaz" xfId="1050"/>
    <cellStyle name="†_Romar_FULYAcihaz-HVZ-R2" xfId="1051"/>
    <cellStyle name="†_Romar_H-Onar-R2" xfId="1052"/>
    <cellStyle name="†_Romar_IK-3" xfId="1053"/>
    <cellStyle name="†_Romar_ISIKAYB" xfId="1054"/>
    <cellStyle name="†_Romar_Kapitalhesap" xfId="1055"/>
    <cellStyle name="†_Romar_Kapitalhesapx" xfId="1056"/>
    <cellStyle name="†_Romar_KBIYIK-IKR" xfId="1057"/>
    <cellStyle name="†_Romar_Kitap2" xfId="1058"/>
    <cellStyle name="†_Romar_Mvana" xfId="1059"/>
    <cellStyle name="†_Romar_TÜRKER IK1" xfId="1060"/>
    <cellStyle name="†_Romar_UChesR" xfId="1061"/>
    <cellStyle name="†_Romar_UChesR-HRV-R1" xfId="1062"/>
    <cellStyle name="†_Romar_VAKIF-ik" xfId="1063"/>
    <cellStyle name="†_Romar_Zekiozenhesap" xfId="1064"/>
    <cellStyle name="†_Rover metraj" xfId="1065"/>
    <cellStyle name="†_Tarimhesap" xfId="1066"/>
    <cellStyle name="†_TÜRKER IK1" xfId="1067"/>
    <cellStyle name="†_UChesR" xfId="1068"/>
    <cellStyle name="†_yemek-IK" xfId="1069"/>
    <cellStyle name="†_yemek-IK_YEMEKHES" xfId="1070"/>
    <cellStyle name="†_Yimpas-otel" xfId="1071"/>
    <cellStyle name="†_Y-otelhes" xfId="1072"/>
    <cellStyle name="†_Y-otelhes_BİLGİhes" xfId="1073"/>
    <cellStyle name="†_Y-otelhes_Biphesap" xfId="1074"/>
    <cellStyle name="†_Y-otelhes_cihsec" xfId="1075"/>
    <cellStyle name="†_Y-otelhes_FULYAcihaz" xfId="1076"/>
    <cellStyle name="†_Y-otelhes_FULYAcihaz-HVZ-R2" xfId="1077"/>
    <cellStyle name="†_Y-otelhes_H-Onar-R2" xfId="1078"/>
    <cellStyle name="†_Y-otelhes_KBIYIK-IKR" xfId="1079"/>
    <cellStyle name="†_Y-otelhes_Mvana" xfId="1080"/>
    <cellStyle name="†_Y-otelhes_TÜRKER IK1" xfId="1081"/>
    <cellStyle name="†_Zekiozenhesap" xfId="1082"/>
    <cellStyle name="‡" xfId="1083"/>
    <cellStyle name="‡_4-8YAK" xfId="1084"/>
    <cellStyle name="‡_58.PARSEL" xfId="1085"/>
    <cellStyle name="‡_58hesr1" xfId="1086"/>
    <cellStyle name="‡_58hesr1_BİLGİhes" xfId="1087"/>
    <cellStyle name="‡_58hesr1_Biphesap" xfId="1088"/>
    <cellStyle name="‡_58hesr1_cihsec" xfId="1089"/>
    <cellStyle name="‡_58hesr1_FULYAcihaz" xfId="1090"/>
    <cellStyle name="‡_58hesr1_FULYAcihaz-HVZ-R2" xfId="1091"/>
    <cellStyle name="‡_58hesr1_H-Onar-R2" xfId="1092"/>
    <cellStyle name="‡_58hesr1_KBIYIK-IKR" xfId="1093"/>
    <cellStyle name="‡_58hesr1_Mvana" xfId="1094"/>
    <cellStyle name="‡_58hesr1_TÜRKER IK1" xfId="1095"/>
    <cellStyle name="‡_58hesr1_YEMEKHES" xfId="1096"/>
    <cellStyle name="‡_6-KOSEBHES-YH" xfId="1097"/>
    <cellStyle name="‡_ALMANOKUL" xfId="1098"/>
    <cellStyle name="‡_ALMANOKUL_Almanhesap" xfId="1099"/>
    <cellStyle name="‡_ALMANOKUL_Almanhesap_BİLGİhes" xfId="1100"/>
    <cellStyle name="‡_ALMANOKUL_Almanhesap_Biphesap" xfId="1101"/>
    <cellStyle name="‡_ALMANOKUL_Almanhesap_cihsec" xfId="1102"/>
    <cellStyle name="‡_ALMANOKUL_Almanhesap_FULYAcihaz" xfId="1103"/>
    <cellStyle name="‡_ALMANOKUL_Almanhesap_FULYAcihaz-HVZ-R2" xfId="1104"/>
    <cellStyle name="‡_ALMANOKUL_Almanhesap_H-Onar-R2" xfId="1105"/>
    <cellStyle name="‡_ALMANOKUL_Almanhesap_KBIYIK-IKR" xfId="1106"/>
    <cellStyle name="‡_ALMANOKUL_Almanhesap_TÜRKER IK1" xfId="1107"/>
    <cellStyle name="‡_ALURADSEC" xfId="1108"/>
    <cellStyle name="‡_ALURADSEC_1" xfId="1109"/>
    <cellStyle name="‡_ALURADSEC_Kitap2" xfId="1110"/>
    <cellStyle name="‡_ALURADSEC_Kitap2_BİLGİhes" xfId="1111"/>
    <cellStyle name="‡_ALURADSEC_Kitap2_Biphesap" xfId="1112"/>
    <cellStyle name="‡_ALURADSEC_Kitap2_GUM-IK" xfId="1113"/>
    <cellStyle name="‡_ALURADSEC_Kitap2_H-Onar-R2" xfId="1114"/>
    <cellStyle name="‡_ALURADSEC_Kitap2_IDARE-CS" xfId="1115"/>
    <cellStyle name="‡_ALURADSEC_Kitap2_IDARE-CSf" xfId="1116"/>
    <cellStyle name="‡_ALURADSEC_Kitap2_Kapitalhesap" xfId="1117"/>
    <cellStyle name="‡_ALURADSEC_Kitap2_Kapitalhesap-hrv" xfId="1118"/>
    <cellStyle name="‡_ALURADSEC_Kitap2_Karahanhesap-2" xfId="1119"/>
    <cellStyle name="‡_ALURADSEC_Kitap2_KBIYIK-IKR" xfId="1120"/>
    <cellStyle name="‡_ALURADSEC_Kitap2_Mvana" xfId="1121"/>
    <cellStyle name="‡_ALURADSEC_Kitap2_ozcanhesap" xfId="1122"/>
    <cellStyle name="‡_ALURADSEC_Kitap2_TÜRKER IK1" xfId="1123"/>
    <cellStyle name="‡_ALURADSEC_Radyator" xfId="1124"/>
    <cellStyle name="‡_BFShesap" xfId="1125"/>
    <cellStyle name="‡_Bilecik-IK7" xfId="1126"/>
    <cellStyle name="‡_BİLGİhes" xfId="1127"/>
    <cellStyle name="‡_bingolhes95" xfId="1128"/>
    <cellStyle name="‡_Biphesap" xfId="1129"/>
    <cellStyle name="‡_Book1" xfId="1130"/>
    <cellStyle name="‡_Borcelik" xfId="1131"/>
    <cellStyle name="‡_borcihr2" xfId="1132"/>
    <cellStyle name="‡_borcihr2_58hesr1" xfId="1133"/>
    <cellStyle name="‡_borcihr2_BİLGİhes" xfId="1134"/>
    <cellStyle name="‡_borcihr2_Biphesap" xfId="1135"/>
    <cellStyle name="‡_borcihr2_FULYABoyler" xfId="1136"/>
    <cellStyle name="‡_borcihr2_GUM-IK" xfId="1137"/>
    <cellStyle name="‡_borcihr2_H-Onar-R2" xfId="1138"/>
    <cellStyle name="‡_borcihr2_IDARE-CS" xfId="1139"/>
    <cellStyle name="‡_borcihr2_IDARE-CSf" xfId="1140"/>
    <cellStyle name="‡_borcihr2_Kapitalhesap" xfId="1141"/>
    <cellStyle name="‡_borcihr2_Kapitalhesap-hrv" xfId="1142"/>
    <cellStyle name="‡_borcihr2_Karahanhesap-2" xfId="1143"/>
    <cellStyle name="‡_borcihr2_KBIYIK-IKR" xfId="1144"/>
    <cellStyle name="‡_borcihr2_Mvana" xfId="1145"/>
    <cellStyle name="‡_borcihr2_ozcanhesap" xfId="1146"/>
    <cellStyle name="‡_borcihr2_Radyator" xfId="1147"/>
    <cellStyle name="‡_borcihr2_TÜRKER IK1" xfId="1148"/>
    <cellStyle name="‡_Boyler" xfId="1149"/>
    <cellStyle name="‡_BOYLER1" xfId="1150"/>
    <cellStyle name="‡_CARREFOUR" xfId="1151"/>
    <cellStyle name="‡_cihsec" xfId="1152"/>
    <cellStyle name="‡_dagli-R05" xfId="1153"/>
    <cellStyle name="‡_fan coil secimi SON" xfId="1154"/>
    <cellStyle name="‡_fan coil secimi SON_BİLGİhes" xfId="1155"/>
    <cellStyle name="‡_fan coil secimi SON_Biphesap" xfId="1156"/>
    <cellStyle name="‡_fan coil secimi SON_GUM-IK" xfId="1157"/>
    <cellStyle name="‡_fan coil secimi SON_H-Onar-R2" xfId="1158"/>
    <cellStyle name="‡_fan coil secimi SON_IDARE-CS" xfId="1159"/>
    <cellStyle name="‡_fan coil secimi SON_IDARE-CSf" xfId="1160"/>
    <cellStyle name="‡_fan coil secimi SON_Kapitalhesap" xfId="1161"/>
    <cellStyle name="‡_fan coil secimi SON_Kapitalhesap-hrv" xfId="1162"/>
    <cellStyle name="‡_fan coil secimi SON_Karahanhesap-2" xfId="1163"/>
    <cellStyle name="‡_fan coil secimi SON_KBIYIK-IKR" xfId="1164"/>
    <cellStyle name="‡_fan coil secimi SON_Mvana" xfId="1165"/>
    <cellStyle name="‡_fan coil secimi SON_ozcanhesap" xfId="1166"/>
    <cellStyle name="‡_fan coil secimi SON_TÜRKER IK1" xfId="1167"/>
    <cellStyle name="‡_fc" xfId="1168"/>
    <cellStyle name="‡_fctarik" xfId="1169"/>
    <cellStyle name="‡_fctarik_BFShesap" xfId="1170"/>
    <cellStyle name="‡_fctarik_Biphesap" xfId="1171"/>
    <cellStyle name="‡_fctarik_fc" xfId="1172"/>
    <cellStyle name="‡_fctarik_ISIKAYB" xfId="1173"/>
    <cellStyle name="‡_fctarik_Tarimhesap" xfId="1174"/>
    <cellStyle name="‡_fctarik_UChesR" xfId="1175"/>
    <cellStyle name="‡_FULYABoyler" xfId="1176"/>
    <cellStyle name="‡_FULYAcihaz" xfId="1177"/>
    <cellStyle name="‡_FULYAcihaz-HVZ-R2" xfId="1178"/>
    <cellStyle name="‡_GUM-IK" xfId="1179"/>
    <cellStyle name="‡_GUM-IK_1" xfId="1180"/>
    <cellStyle name="‡_GUM-IK_1_GUM-IK" xfId="1181"/>
    <cellStyle name="‡_GUM-IK_1_IDARE-CS" xfId="1182"/>
    <cellStyle name="‡_GUM-IK_2" xfId="1183"/>
    <cellStyle name="‡_GUM-IK_GUM-IK" xfId="1184"/>
    <cellStyle name="‡_GUM-IK_IDARE-CS" xfId="1185"/>
    <cellStyle name="‡_GUM-IK_IDARE-CSf" xfId="1186"/>
    <cellStyle name="‡_GUM-IK_YEMEKHES" xfId="1187"/>
    <cellStyle name="‡_Gumrukcuogluhesap" xfId="1188"/>
    <cellStyle name="‡_HESAPR2r1" xfId="1189"/>
    <cellStyle name="‡_H-Onar-R2" xfId="1190"/>
    <cellStyle name="‡_IDARE-CS" xfId="1191"/>
    <cellStyle name="‡_IDARE-CSf" xfId="1192"/>
    <cellStyle name="‡_IK-3" xfId="1193"/>
    <cellStyle name="‡_ISIKAYB" xfId="1194"/>
    <cellStyle name="‡_KANAL HESABI" xfId="1195"/>
    <cellStyle name="‡_Kapitalhesap" xfId="1196"/>
    <cellStyle name="‡_Kapitalhesap-hrv" xfId="1197"/>
    <cellStyle name="‡_Kapitalhesapx" xfId="1198"/>
    <cellStyle name="‡_KBIYIK-IKR" xfId="1199"/>
    <cellStyle name="‡_Kitap2" xfId="1200"/>
    <cellStyle name="‡_Kitap2_1" xfId="1201"/>
    <cellStyle name="‡_Kitap2_BİLGİhes" xfId="1202"/>
    <cellStyle name="‡_Kitap2_Biphesap" xfId="1203"/>
    <cellStyle name="‡_Kitap2_cihsec" xfId="1204"/>
    <cellStyle name="‡_Kitap2_FULYAcihaz" xfId="1205"/>
    <cellStyle name="‡_Kitap2_FULYAcihaz-HVZ-R2" xfId="1206"/>
    <cellStyle name="‡_Kitap2_GUM-IK" xfId="1207"/>
    <cellStyle name="‡_Kitap2_H-Onar-R2" xfId="1208"/>
    <cellStyle name="‡_Kitap2_IDARE-CS" xfId="1209"/>
    <cellStyle name="‡_Kitap2_IDARE-CSf" xfId="1210"/>
    <cellStyle name="‡_Kitap2_Kapitalhesapx" xfId="1211"/>
    <cellStyle name="‡_Kitap2_Karahanhesap-2" xfId="1212"/>
    <cellStyle name="‡_Kitap2_Karahanhesap-2_BİLGİhes" xfId="1213"/>
    <cellStyle name="‡_Kitap2_KBIYIK-IKR" xfId="1214"/>
    <cellStyle name="‡_Kitap2_Mvana" xfId="1215"/>
    <cellStyle name="‡_Kitap2_TÜRKER IK1" xfId="1216"/>
    <cellStyle name="‡_Kitap2_YEMEKHES" xfId="1217"/>
    <cellStyle name="‡_metraj1" xfId="1218"/>
    <cellStyle name="‡_metraj1_BİLGİhes" xfId="1219"/>
    <cellStyle name="‡_metraj1_Biphesap" xfId="1220"/>
    <cellStyle name="‡_metraj1_GUM-IK" xfId="1221"/>
    <cellStyle name="‡_metraj1_H-Onar-R2" xfId="1222"/>
    <cellStyle name="‡_metraj1_IDARE-CS" xfId="1223"/>
    <cellStyle name="‡_metraj1_IDARE-CSf" xfId="1224"/>
    <cellStyle name="‡_metraj1_Kapitalhesap" xfId="1225"/>
    <cellStyle name="‡_metraj1_Kapitalhesap-hrv" xfId="1226"/>
    <cellStyle name="‡_metraj1_Karahanhesap-2" xfId="1227"/>
    <cellStyle name="‡_metraj1_KBIYIK-IKR" xfId="1228"/>
    <cellStyle name="‡_metraj1_Mvana" xfId="1229"/>
    <cellStyle name="‡_metraj1_ozcanhesap" xfId="1230"/>
    <cellStyle name="‡_metraj1_TÜRKER IK1" xfId="1231"/>
    <cellStyle name="‡_Mvana" xfId="1232"/>
    <cellStyle name="‡_OFİS-IK" xfId="1233"/>
    <cellStyle name="‡_OFİS-IK_YEMEKHES" xfId="1234"/>
    <cellStyle name="‡_ozcanhesap" xfId="1235"/>
    <cellStyle name="‡_Pakmashes4b" xfId="1236"/>
    <cellStyle name="‡_Pakmashes4b_BİLGİhes" xfId="1237"/>
    <cellStyle name="‡_Pakmashes4b_Biphesap" xfId="1238"/>
    <cellStyle name="‡_Pakmashes4b_cihsec" xfId="1239"/>
    <cellStyle name="‡_Pakmashes4b_FULYAcihaz" xfId="1240"/>
    <cellStyle name="‡_Pakmashes4b_FULYAcihaz-HVZ-R2" xfId="1241"/>
    <cellStyle name="‡_Pakmashes4b_GUM-IK" xfId="1242"/>
    <cellStyle name="‡_Pakmashes4b_H-Onar-R2" xfId="1243"/>
    <cellStyle name="‡_Pakmashes4b_IDARE-CS" xfId="1244"/>
    <cellStyle name="‡_Pakmashes4b_IDARE-CSf" xfId="1245"/>
    <cellStyle name="‡_Pakmashes4b_Kapitalhesapx" xfId="1246"/>
    <cellStyle name="‡_Pakmashes4b_Karahanhesap-2" xfId="1247"/>
    <cellStyle name="‡_Pakmashes4b_Karahanhesap-2_BİLGİhes" xfId="1248"/>
    <cellStyle name="‡_Pakmashes4b_KBIYIK-IKR" xfId="1249"/>
    <cellStyle name="‡_Pakmashes4b_Mvana" xfId="1250"/>
    <cellStyle name="‡_Pakmashes4b_TÜRKER IK1" xfId="1251"/>
    <cellStyle name="‡_Pakmashes4b_YEMEKHES" xfId="1252"/>
    <cellStyle name="‡_Pakmaslak" xfId="1253"/>
    <cellStyle name="‡_Pakmaslak_1" xfId="1254"/>
    <cellStyle name="‡_Pakmaslak_BİLGİhes" xfId="1255"/>
    <cellStyle name="‡_Pakmaslak_Biphesap" xfId="1256"/>
    <cellStyle name="‡_Pakmaslak_GUM-IK" xfId="1257"/>
    <cellStyle name="‡_Pakmaslak_H-Onar-R2" xfId="1258"/>
    <cellStyle name="‡_Pakmaslak_IDARE-CS" xfId="1259"/>
    <cellStyle name="‡_Pakmaslak_IDARE-CSf" xfId="1260"/>
    <cellStyle name="‡_Pakmaslak_Kapitalhesap" xfId="1261"/>
    <cellStyle name="‡_Pakmaslak_Kapitalhesap-hrv" xfId="1262"/>
    <cellStyle name="‡_Pakmaslak_Karahanhesap-2" xfId="1263"/>
    <cellStyle name="‡_Pakmaslak_KBIYIK-IKR" xfId="1264"/>
    <cellStyle name="‡_Pakmaslak_Mvana" xfId="1265"/>
    <cellStyle name="‡_Pakmaslak_ozcanhesap" xfId="1266"/>
    <cellStyle name="‡_Pakmaslak_TÜRKER IK1" xfId="1267"/>
    <cellStyle name="‡_Radyator" xfId="1268"/>
    <cellStyle name="‡_Romar" xfId="1269"/>
    <cellStyle name="‡_Romar_6-KOSEBHES-YH" xfId="1270"/>
    <cellStyle name="‡_Romar_Bilecik-IK7" xfId="1271"/>
    <cellStyle name="‡_Romar_BİLGİhes" xfId="1272"/>
    <cellStyle name="‡_Romar_BİLGİhesT" xfId="1273"/>
    <cellStyle name="‡_Romar_Biphesap" xfId="1274"/>
    <cellStyle name="‡_Romar_Boyler" xfId="1275"/>
    <cellStyle name="‡_Romar_CIHAZ-EVY-R3" xfId="1276"/>
    <cellStyle name="‡_Romar_cihsec" xfId="1277"/>
    <cellStyle name="‡_Romar_dagli-R05" xfId="1278"/>
    <cellStyle name="‡_Romar_FULYABoyler" xfId="1279"/>
    <cellStyle name="‡_Romar_FULYABoyler_BİLGİhes" xfId="1280"/>
    <cellStyle name="‡_Romar_FULYAcihaz" xfId="1281"/>
    <cellStyle name="‡_Romar_FULYAcihaz-HVZ-R2" xfId="1282"/>
    <cellStyle name="‡_Romar_H-Onar-R2" xfId="1283"/>
    <cellStyle name="‡_Romar_IK-3" xfId="1284"/>
    <cellStyle name="‡_Romar_ISIKAYB" xfId="1285"/>
    <cellStyle name="‡_Romar_Kapitalhesap" xfId="1286"/>
    <cellStyle name="‡_Romar_Kapitalhesapx" xfId="1287"/>
    <cellStyle name="‡_Romar_KBIYIK-IKR" xfId="1288"/>
    <cellStyle name="‡_Romar_Kitap2" xfId="1289"/>
    <cellStyle name="‡_Romar_Mvana" xfId="1290"/>
    <cellStyle name="‡_Romar_TÜRKER IK1" xfId="1291"/>
    <cellStyle name="‡_Romar_UChesR" xfId="1292"/>
    <cellStyle name="‡_Romar_UChesR-HRV-R1" xfId="1293"/>
    <cellStyle name="‡_Romar_VAKIF-ik" xfId="1294"/>
    <cellStyle name="‡_Romar_Zekiozenhesap" xfId="1295"/>
    <cellStyle name="‡_Rover metraj" xfId="1296"/>
    <cellStyle name="‡_Tarimhesap" xfId="1297"/>
    <cellStyle name="‡_TÜRKER IK1" xfId="1298"/>
    <cellStyle name="‡_UChesR" xfId="1299"/>
    <cellStyle name="‡_yemek-IK" xfId="1300"/>
    <cellStyle name="‡_yemek-IK_YEMEKHES" xfId="1301"/>
    <cellStyle name="‡_Yimpas-otel" xfId="1302"/>
    <cellStyle name="‡_Y-otelhes" xfId="1303"/>
    <cellStyle name="‡_Y-otelhes_BİLGİhes" xfId="1304"/>
    <cellStyle name="‡_Y-otelhes_Biphesap" xfId="1305"/>
    <cellStyle name="‡_Y-otelhes_cihsec" xfId="1306"/>
    <cellStyle name="‡_Y-otelhes_FULYAcihaz" xfId="1307"/>
    <cellStyle name="‡_Y-otelhes_FULYAcihaz-HVZ-R2" xfId="1308"/>
    <cellStyle name="‡_Y-otelhes_H-Onar-R2" xfId="1309"/>
    <cellStyle name="‡_Y-otelhes_KBIYIK-IKR" xfId="1310"/>
    <cellStyle name="‡_Y-otelhes_Mvana" xfId="1311"/>
    <cellStyle name="‡_Y-otelhes_TÜRKER IK1" xfId="1312"/>
    <cellStyle name="‡_Zekiozenhesap" xfId="1313"/>
    <cellStyle name="…" xfId="1314"/>
    <cellStyle name="…_58.PARSEL" xfId="1315"/>
    <cellStyle name="…_58hesr1" xfId="1316"/>
    <cellStyle name="…_58hesr1_BİLGİhes" xfId="1317"/>
    <cellStyle name="…_58hesr1_Biphesap" xfId="1318"/>
    <cellStyle name="…_58hesr1_cihsec" xfId="1319"/>
    <cellStyle name="…_58hesr1_FULYAcihaz" xfId="1320"/>
    <cellStyle name="…_58hesr1_FULYAcihaz-HVZ-R2" xfId="1321"/>
    <cellStyle name="…_58hesr1_H-Onar-R2" xfId="1322"/>
    <cellStyle name="…_58hesr1_KBIYIK-IKR" xfId="1323"/>
    <cellStyle name="…_58hesr1_Mvana" xfId="1324"/>
    <cellStyle name="…_58hesr1_TÜRKER IK1" xfId="1325"/>
    <cellStyle name="…_58hesr1_YEMEKHES" xfId="1326"/>
    <cellStyle name="…_6-KOSEBHES-YH" xfId="1327"/>
    <cellStyle name="…_ALMANOKUL" xfId="1328"/>
    <cellStyle name="…_ALMANOKUL_Almanhesap" xfId="1329"/>
    <cellStyle name="…_ALMANOKUL_Almanhesap_BİLGİhes" xfId="1330"/>
    <cellStyle name="…_ALMANOKUL_Almanhesap_Biphesap" xfId="1331"/>
    <cellStyle name="…_ALMANOKUL_Almanhesap_cihsec" xfId="1332"/>
    <cellStyle name="…_ALMANOKUL_Almanhesap_FULYAcihaz" xfId="1333"/>
    <cellStyle name="…_ALMANOKUL_Almanhesap_FULYAcihaz-HVZ-R2" xfId="1334"/>
    <cellStyle name="…_ALMANOKUL_Almanhesap_H-Onar-R2" xfId="1335"/>
    <cellStyle name="…_ALMANOKUL_Almanhesap_KBIYIK-IKR" xfId="1336"/>
    <cellStyle name="…_ALMANOKUL_Almanhesap_TÜRKER IK1" xfId="1337"/>
    <cellStyle name="…_ALURADSEC" xfId="1338"/>
    <cellStyle name="…_ALURADSEC_1" xfId="1339"/>
    <cellStyle name="…_ALURADSEC_Kitap2" xfId="1340"/>
    <cellStyle name="…_ALURADSEC_Kitap2_BİLGİhes" xfId="1341"/>
    <cellStyle name="…_ALURADSEC_Kitap2_Biphesap" xfId="1342"/>
    <cellStyle name="…_ALURADSEC_Kitap2_GUM-IK" xfId="1343"/>
    <cellStyle name="…_ALURADSEC_Kitap2_H-Onar-R2" xfId="1344"/>
    <cellStyle name="…_ALURADSEC_Kitap2_IDARE-CS" xfId="1345"/>
    <cellStyle name="…_ALURADSEC_Kitap2_IDARE-CSf" xfId="1346"/>
    <cellStyle name="…_ALURADSEC_Kitap2_Kapitalhesap" xfId="1347"/>
    <cellStyle name="…_ALURADSEC_Kitap2_Kapitalhesap-hrv" xfId="1348"/>
    <cellStyle name="…_ALURADSEC_Kitap2_Karahanhesap-2" xfId="1349"/>
    <cellStyle name="…_ALURADSEC_Kitap2_KBIYIK-IKR" xfId="1350"/>
    <cellStyle name="…_ALURADSEC_Kitap2_Mvana" xfId="1351"/>
    <cellStyle name="…_ALURADSEC_Kitap2_ozcanhesap" xfId="1352"/>
    <cellStyle name="…_ALURADSEC_Kitap2_TÜRKER IK1" xfId="1353"/>
    <cellStyle name="…_ALURADSEC_Radyator" xfId="1354"/>
    <cellStyle name="…_BFShesap" xfId="1355"/>
    <cellStyle name="…_Bilecik-IK7" xfId="1356"/>
    <cellStyle name="…_BİLGİhes" xfId="1357"/>
    <cellStyle name="…_bingolhes95" xfId="1358"/>
    <cellStyle name="…_Biphesap" xfId="1359"/>
    <cellStyle name="…_Book1" xfId="1360"/>
    <cellStyle name="…_Borcelik" xfId="1361"/>
    <cellStyle name="…_borcihr2" xfId="1362"/>
    <cellStyle name="…_borcihr2_58hesr1" xfId="1363"/>
    <cellStyle name="…_borcihr2_BİLGİhes" xfId="1364"/>
    <cellStyle name="…_borcihr2_Biphesap" xfId="1365"/>
    <cellStyle name="…_borcihr2_FULYABoyler" xfId="1366"/>
    <cellStyle name="…_borcihr2_GUM-IK" xfId="1367"/>
    <cellStyle name="…_borcihr2_H-Onar-R2" xfId="1368"/>
    <cellStyle name="…_borcihr2_IDARE-CS" xfId="1369"/>
    <cellStyle name="…_borcihr2_IDARE-CSf" xfId="1370"/>
    <cellStyle name="…_borcihr2_Kapitalhesap" xfId="1371"/>
    <cellStyle name="…_borcihr2_Kapitalhesap-hrv" xfId="1372"/>
    <cellStyle name="…_borcihr2_Karahanhesap-2" xfId="1373"/>
    <cellStyle name="…_borcihr2_KBIYIK-IKR" xfId="1374"/>
    <cellStyle name="…_borcihr2_Mvana" xfId="1375"/>
    <cellStyle name="…_borcihr2_ozcanhesap" xfId="1376"/>
    <cellStyle name="…_borcihr2_Radyator" xfId="1377"/>
    <cellStyle name="…_borcihr2_TÜRKER IK1" xfId="1378"/>
    <cellStyle name="…_Boyler" xfId="1379"/>
    <cellStyle name="…_BOYLER1" xfId="1380"/>
    <cellStyle name="…_CARREFOUR" xfId="1381"/>
    <cellStyle name="…_cihsec" xfId="1382"/>
    <cellStyle name="…_dagli-R05" xfId="1383"/>
    <cellStyle name="…_fan coil secimi SON" xfId="1384"/>
    <cellStyle name="…_fan coil secimi SON_BİLGİhes" xfId="1385"/>
    <cellStyle name="…_fan coil secimi SON_Biphesap" xfId="1386"/>
    <cellStyle name="…_fan coil secimi SON_GUM-IK" xfId="1387"/>
    <cellStyle name="…_fan coil secimi SON_H-Onar-R2" xfId="1388"/>
    <cellStyle name="…_fan coil secimi SON_IDARE-CS" xfId="1389"/>
    <cellStyle name="…_fan coil secimi SON_IDARE-CSf" xfId="1390"/>
    <cellStyle name="…_fan coil secimi SON_Kapitalhesap" xfId="1391"/>
    <cellStyle name="…_fan coil secimi SON_Kapitalhesap-hrv" xfId="1392"/>
    <cellStyle name="…_fan coil secimi SON_Karahanhesap-2" xfId="1393"/>
    <cellStyle name="…_fan coil secimi SON_KBIYIK-IKR" xfId="1394"/>
    <cellStyle name="…_fan coil secimi SON_Mvana" xfId="1395"/>
    <cellStyle name="…_fan coil secimi SON_ozcanhesap" xfId="1396"/>
    <cellStyle name="…_fan coil secimi SON_TÜRKER IK1" xfId="1397"/>
    <cellStyle name="…_fc" xfId="1398"/>
    <cellStyle name="…_fctarik" xfId="1399"/>
    <cellStyle name="…_fctarik_BFShesap" xfId="1400"/>
    <cellStyle name="…_fctarik_Biphesap" xfId="1401"/>
    <cellStyle name="…_fctarik_fc" xfId="1402"/>
    <cellStyle name="…_fctarik_ISIKAYB" xfId="1403"/>
    <cellStyle name="…_fctarik_Tarimhesap" xfId="1404"/>
    <cellStyle name="…_fctarik_UChesR" xfId="1405"/>
    <cellStyle name="…_FULYABoyler" xfId="1406"/>
    <cellStyle name="…_FULYAcihaz" xfId="1407"/>
    <cellStyle name="…_FULYAcihaz-HVZ-R2" xfId="1408"/>
    <cellStyle name="…_GUM-IK" xfId="1409"/>
    <cellStyle name="…_GUM-IK_1" xfId="1410"/>
    <cellStyle name="…_GUM-IK_1_GUM-IK" xfId="1411"/>
    <cellStyle name="…_GUM-IK_1_IDARE-CS" xfId="1412"/>
    <cellStyle name="…_GUM-IK_2" xfId="1413"/>
    <cellStyle name="…_GUM-IK_GUM-IK" xfId="1414"/>
    <cellStyle name="…_GUM-IK_IDARE-CS" xfId="1415"/>
    <cellStyle name="…_GUM-IK_IDARE-CSf" xfId="1416"/>
    <cellStyle name="…_GUM-IK_YEMEKHES" xfId="1417"/>
    <cellStyle name="…_Havalan" xfId="1418"/>
    <cellStyle name="…_Havalan_BFShesap" xfId="1419"/>
    <cellStyle name="…_Havalan_Biphesap" xfId="1420"/>
    <cellStyle name="…_Havalan_fc" xfId="1421"/>
    <cellStyle name="…_Havalan_ISIKAYB" xfId="1422"/>
    <cellStyle name="…_Havalan_Tarimhesap" xfId="1423"/>
    <cellStyle name="…_Havalan_UChesR" xfId="1424"/>
    <cellStyle name="…_HESAPR2r1" xfId="1425"/>
    <cellStyle name="…_H-Onar-R2" xfId="1426"/>
    <cellStyle name="…_IDARE-CS" xfId="1427"/>
    <cellStyle name="…_IDARE-CSf" xfId="1428"/>
    <cellStyle name="…_IK-3" xfId="1429"/>
    <cellStyle name="…_ISIKAYB" xfId="1430"/>
    <cellStyle name="…_KANAL HESABI" xfId="1431"/>
    <cellStyle name="…_Kapitalhesap" xfId="1432"/>
    <cellStyle name="…_Kapitalhesap-hrv" xfId="1433"/>
    <cellStyle name="…_Kapitalhesapx" xfId="1434"/>
    <cellStyle name="…_Karahanhesap-2" xfId="1435"/>
    <cellStyle name="…_KBIYIK-IKR" xfId="1436"/>
    <cellStyle name="…_Kitap1" xfId="1437"/>
    <cellStyle name="…_Kitap2" xfId="1438"/>
    <cellStyle name="…_Kitap2_1" xfId="1439"/>
    <cellStyle name="…_Kitap2_BİLGİhes" xfId="1440"/>
    <cellStyle name="…_Kitap2_Biphesap" xfId="1441"/>
    <cellStyle name="…_Kitap2_cihsec" xfId="1442"/>
    <cellStyle name="…_Kitap2_FULYAcihaz" xfId="1443"/>
    <cellStyle name="…_Kitap2_FULYAcihaz-HVZ-R2" xfId="1444"/>
    <cellStyle name="…_Kitap2_GUM-IK" xfId="1445"/>
    <cellStyle name="…_Kitap2_H-Onar-R2" xfId="1446"/>
    <cellStyle name="…_Kitap2_IDARE-CS" xfId="1447"/>
    <cellStyle name="…_Kitap2_IDARE-CSf" xfId="1448"/>
    <cellStyle name="…_Kitap2_Kapitalhesapx" xfId="1449"/>
    <cellStyle name="…_Kitap2_Karahanhesap-2" xfId="1450"/>
    <cellStyle name="…_Kitap2_Karahanhesap-2_BİLGİhes" xfId="1451"/>
    <cellStyle name="…_Kitap2_KBIYIK-IKR" xfId="1452"/>
    <cellStyle name="…_Kitap2_Mvana" xfId="1453"/>
    <cellStyle name="…_Kitap2_TÜRKER IK1" xfId="1454"/>
    <cellStyle name="…_Kitap2_YEMEKHES" xfId="1455"/>
    <cellStyle name="…_metraj1" xfId="1456"/>
    <cellStyle name="…_metraj1_BİLGİhes" xfId="1457"/>
    <cellStyle name="…_metraj1_Biphesap" xfId="1458"/>
    <cellStyle name="…_metraj1_GUM-IK" xfId="1459"/>
    <cellStyle name="…_metraj1_H-Onar-R2" xfId="1460"/>
    <cellStyle name="…_metraj1_IDARE-CS" xfId="1461"/>
    <cellStyle name="…_metraj1_IDARE-CSf" xfId="1462"/>
    <cellStyle name="…_metraj1_Kapitalhesap" xfId="1463"/>
    <cellStyle name="…_metraj1_Kapitalhesap-hrv" xfId="1464"/>
    <cellStyle name="…_metraj1_Karahanhesap-2" xfId="1465"/>
    <cellStyle name="…_metraj1_KBIYIK-IKR" xfId="1466"/>
    <cellStyle name="…_metraj1_Mvana" xfId="1467"/>
    <cellStyle name="…_metraj1_ozcanhesap" xfId="1468"/>
    <cellStyle name="…_metraj1_TÜRKER IK1" xfId="1469"/>
    <cellStyle name="…_Mvana" xfId="1470"/>
    <cellStyle name="…_OFİS-IK" xfId="1471"/>
    <cellStyle name="…_OFİS-IK_YEMEKHES" xfId="1472"/>
    <cellStyle name="…_ozcanhesap" xfId="1473"/>
    <cellStyle name="…_Pakmashes4b" xfId="1474"/>
    <cellStyle name="…_Pakmashes4b_BİLGİhes" xfId="1475"/>
    <cellStyle name="…_Pakmashes4b_Biphesap" xfId="1476"/>
    <cellStyle name="…_Pakmashes4b_cihsec" xfId="1477"/>
    <cellStyle name="…_Pakmashes4b_FULYAcihaz" xfId="1478"/>
    <cellStyle name="…_Pakmashes4b_FULYAcihaz-HVZ-R2" xfId="1479"/>
    <cellStyle name="…_Pakmashes4b_GUM-IK" xfId="1480"/>
    <cellStyle name="…_Pakmashes4b_H-Onar-R2" xfId="1481"/>
    <cellStyle name="…_Pakmashes4b_IDARE-CS" xfId="1482"/>
    <cellStyle name="…_Pakmashes4b_IDARE-CSf" xfId="1483"/>
    <cellStyle name="…_Pakmashes4b_Kapitalhesapx" xfId="1484"/>
    <cellStyle name="…_Pakmashes4b_Karahanhesap-2" xfId="1485"/>
    <cellStyle name="…_Pakmashes4b_Karahanhesap-2_BİLGİhes" xfId="1486"/>
    <cellStyle name="…_Pakmashes4b_KBIYIK-IKR" xfId="1487"/>
    <cellStyle name="…_Pakmashes4b_Mvana" xfId="1488"/>
    <cellStyle name="…_Pakmashes4b_TÜRKER IK1" xfId="1489"/>
    <cellStyle name="…_Pakmashes4b_YEMEKHES" xfId="1490"/>
    <cellStyle name="…_Pakmaslak" xfId="1491"/>
    <cellStyle name="…_Pakmaslak_1" xfId="1492"/>
    <cellStyle name="…_Pakmaslak_BİLGİhes" xfId="1493"/>
    <cellStyle name="…_Pakmaslak_Biphesap" xfId="1494"/>
    <cellStyle name="…_Pakmaslak_GUM-IK" xfId="1495"/>
    <cellStyle name="…_Pakmaslak_H-Onar-R2" xfId="1496"/>
    <cellStyle name="…_Pakmaslak_IDARE-CS" xfId="1497"/>
    <cellStyle name="…_Pakmaslak_IDARE-CSf" xfId="1498"/>
    <cellStyle name="…_Pakmaslak_Kapitalhesap" xfId="1499"/>
    <cellStyle name="…_Pakmaslak_Kapitalhesap-hrv" xfId="1500"/>
    <cellStyle name="…_Pakmaslak_Karahanhesap-2" xfId="1501"/>
    <cellStyle name="…_Pakmaslak_KBIYIK-IKR" xfId="1502"/>
    <cellStyle name="…_Pakmaslak_Mvana" xfId="1503"/>
    <cellStyle name="…_Pakmaslak_ozcanhesap" xfId="1504"/>
    <cellStyle name="…_Pakmaslak_TÜRKER IK1" xfId="1505"/>
    <cellStyle name="…_Radyator" xfId="1506"/>
    <cellStyle name="…_Romar" xfId="1507"/>
    <cellStyle name="…_Romar_6-KOSEBHES-YH" xfId="1508"/>
    <cellStyle name="…_Romar_Bilecik-IK7" xfId="1509"/>
    <cellStyle name="…_Romar_BİLGİhes" xfId="1510"/>
    <cellStyle name="…_Romar_BİLGİhesT" xfId="1511"/>
    <cellStyle name="…_Romar_Biphesap" xfId="1512"/>
    <cellStyle name="…_Romar_Boyler" xfId="1513"/>
    <cellStyle name="…_Romar_CIHAZ-EVY-R3" xfId="1514"/>
    <cellStyle name="…_Romar_cihsec" xfId="1515"/>
    <cellStyle name="…_Romar_dagli-R05" xfId="1516"/>
    <cellStyle name="…_Romar_FULYABoyler" xfId="1517"/>
    <cellStyle name="…_Romar_FULYABoyler_BİLGİhes" xfId="1518"/>
    <cellStyle name="…_Romar_FULYAcihaz" xfId="1519"/>
    <cellStyle name="…_Romar_FULYAcihaz-HVZ-R2" xfId="1520"/>
    <cellStyle name="…_Romar_H-Onar-R2" xfId="1521"/>
    <cellStyle name="…_Romar_IK-3" xfId="1522"/>
    <cellStyle name="…_Romar_ISIKAYB" xfId="1523"/>
    <cellStyle name="…_Romar_Kapitalhesap" xfId="1524"/>
    <cellStyle name="…_Romar_Kapitalhesapx" xfId="1525"/>
    <cellStyle name="…_Romar_KBIYIK-IKR" xfId="1526"/>
    <cellStyle name="…_Romar_Kitap2" xfId="1527"/>
    <cellStyle name="…_Romar_Mvana" xfId="1528"/>
    <cellStyle name="…_Romar_TÜRKER IK1" xfId="1529"/>
    <cellStyle name="…_Romar_UChesR" xfId="1530"/>
    <cellStyle name="…_Romar_UChesR-HRV-R1" xfId="1531"/>
    <cellStyle name="…_Romar_VAKIF-ik" xfId="1532"/>
    <cellStyle name="…_Romar_Zekiozenhesap" xfId="1533"/>
    <cellStyle name="…_Rover metraj" xfId="1534"/>
    <cellStyle name="…_Tarimhesap" xfId="1535"/>
    <cellStyle name="…_TÜRKER IK1" xfId="1536"/>
    <cellStyle name="…_UChesR" xfId="1537"/>
    <cellStyle name="…_VAKIF-ik" xfId="1538"/>
    <cellStyle name="…_yemek-IK" xfId="1539"/>
    <cellStyle name="…_yemek-IK_YEMEKHES" xfId="1540"/>
    <cellStyle name="…_Yimpas-otel" xfId="1541"/>
    <cellStyle name="…_Y-otelhes" xfId="1542"/>
    <cellStyle name="…_Y-otelhes_BİLGİhes" xfId="1543"/>
    <cellStyle name="…_Y-otelhes_Biphesap" xfId="1544"/>
    <cellStyle name="…_Y-otelhes_cihsec" xfId="1545"/>
    <cellStyle name="…_Y-otelhes_FULYAcihaz" xfId="1546"/>
    <cellStyle name="…_Y-otelhes_FULYAcihaz-HVZ-R2" xfId="1547"/>
    <cellStyle name="…_Y-otelhes_H-Onar-R2" xfId="1548"/>
    <cellStyle name="…_Y-otelhes_KBIYIK-IKR" xfId="1549"/>
    <cellStyle name="…_Y-otelhes_Mvana" xfId="1550"/>
    <cellStyle name="…_Y-otelhes_TÜRKER IK1" xfId="1551"/>
    <cellStyle name="…_Zekiozenhesap" xfId="1552"/>
    <cellStyle name="€" xfId="1553"/>
    <cellStyle name="€_58hesr1" xfId="1554"/>
    <cellStyle name="€_6-KOSEBHES-YH" xfId="1555"/>
    <cellStyle name="€_A TİPİ ÖMERLİ" xfId="1556"/>
    <cellStyle name="€_A TİPİ ÖMERLİ_GUM-IK" xfId="1557"/>
    <cellStyle name="€_A TİPİ ÖMERLİ_IDARE-CS" xfId="1558"/>
    <cellStyle name="€_A TİPİ ÖMERLİ_IDARE-CSf" xfId="1559"/>
    <cellStyle name="€_Almanhesap" xfId="1560"/>
    <cellStyle name="€_ALURADSEC" xfId="1561"/>
    <cellStyle name="€_ALURADSEC_GUM-IK" xfId="1562"/>
    <cellStyle name="€_ALURADSEC_IDARE-CS" xfId="1563"/>
    <cellStyle name="€_ALURADSEC_IDARE-CSf" xfId="1564"/>
    <cellStyle name="€_asfhesapr2" xfId="1565"/>
    <cellStyle name="€_asfhesapr2_GUM-IK" xfId="1566"/>
    <cellStyle name="€_asfhesapr2_IDARE-CS" xfId="1567"/>
    <cellStyle name="€_asfhesapr2_IDARE-CSf" xfId="1568"/>
    <cellStyle name="€_Backup of 58hesr1" xfId="1569"/>
    <cellStyle name="€_Backup of 58hesr1_GUM-IK" xfId="1570"/>
    <cellStyle name="€_Backup of 58hesr1_IDARE-CS" xfId="1571"/>
    <cellStyle name="€_Backup of 58hesr1_IDARE-CSf" xfId="1572"/>
    <cellStyle name="€_Bilecik-IK7" xfId="1573"/>
    <cellStyle name="€_BİLGİhes" xfId="1574"/>
    <cellStyle name="€_bingolhes95" xfId="1575"/>
    <cellStyle name="€_bingolhes95_1" xfId="1576"/>
    <cellStyle name="€_bingolhes95_Bilecik-IK7" xfId="1577"/>
    <cellStyle name="€_bingolhes95_Boyler" xfId="1578"/>
    <cellStyle name="€_bingolhes95_dagli-R05" xfId="1579"/>
    <cellStyle name="€_bingolhes95_GUM-IK" xfId="1580"/>
    <cellStyle name="€_bingolhes95_IDARE-CS" xfId="1581"/>
    <cellStyle name="€_bingolhes95_IDARE-CSf" xfId="1582"/>
    <cellStyle name="€_bingolhes95_IK-3" xfId="1583"/>
    <cellStyle name="€_bingolhes95_VAKIF-ik" xfId="1584"/>
    <cellStyle name="€_bingolhes95_Zekiozenhesap" xfId="1585"/>
    <cellStyle name="€_Biphesap" xfId="1586"/>
    <cellStyle name="€_borcihr2" xfId="1587"/>
    <cellStyle name="€_borcihr2_1" xfId="1588"/>
    <cellStyle name="€_borcihr2_58hesr1" xfId="1589"/>
    <cellStyle name="€_borcihr2_BİLGİhes" xfId="1590"/>
    <cellStyle name="€_borcihr2_Biphesap" xfId="1591"/>
    <cellStyle name="€_borcihr2_FULYABoyler" xfId="1592"/>
    <cellStyle name="€_borcihr2_GUM-IK" xfId="1593"/>
    <cellStyle name="€_borcihr2_Hesap2000-1" xfId="1594"/>
    <cellStyle name="€_borcihr2_H-Onar-R2" xfId="1595"/>
    <cellStyle name="€_borcihr2_IDARE-CS" xfId="1596"/>
    <cellStyle name="€_borcihr2_IDARE-CSf" xfId="1597"/>
    <cellStyle name="€_borcihr2_Kapitalhesap" xfId="1598"/>
    <cellStyle name="€_borcihr2_Kapitalhesap-hrv" xfId="1599"/>
    <cellStyle name="€_borcihr2_Karahanhesap-2" xfId="1600"/>
    <cellStyle name="€_borcihr2_KBIYIK-IKR" xfId="1601"/>
    <cellStyle name="€_borcihr2_Lafhesap" xfId="1602"/>
    <cellStyle name="€_borcihr2_Mvana" xfId="1603"/>
    <cellStyle name="€_borcihr2_ozcanhesap" xfId="1604"/>
    <cellStyle name="€_borcihr2_Radyator" xfId="1605"/>
    <cellStyle name="€_borcihr2_TÜRKER IK1" xfId="1606"/>
    <cellStyle name="€_Boyler" xfId="1607"/>
    <cellStyle name="€_cihsec" xfId="1608"/>
    <cellStyle name="€_dagli-R05" xfId="1609"/>
    <cellStyle name="€_fan coil secimi SON" xfId="1610"/>
    <cellStyle name="€_fan coil secimi SON_1" xfId="1611"/>
    <cellStyle name="€_fctarik" xfId="1612"/>
    <cellStyle name="€_FULYABoyler" xfId="1613"/>
    <cellStyle name="€_FULYAcihaz" xfId="1614"/>
    <cellStyle name="€_FULYAcihaz-HVZ-R2" xfId="1615"/>
    <cellStyle name="€_Goksu" xfId="1616"/>
    <cellStyle name="€_Goksuhes" xfId="1617"/>
    <cellStyle name="€_Goksuhes_1" xfId="1618"/>
    <cellStyle name="€_Goksuhes_1_GUM-IK" xfId="1619"/>
    <cellStyle name="€_Goksuhes_1_IDARE-CS" xfId="1620"/>
    <cellStyle name="€_Goksuhes_1_IDARE-CSf" xfId="1621"/>
    <cellStyle name="€_GUM-IK" xfId="1622"/>
    <cellStyle name="€_Gumrukcuogluhesap" xfId="1623"/>
    <cellStyle name="€_Hesap2000-1" xfId="1624"/>
    <cellStyle name="€_Hesap2000-1_58hesr1" xfId="1625"/>
    <cellStyle name="€_Hesap2000-1_BİLGİhes" xfId="1626"/>
    <cellStyle name="€_Hesap2000-1_Biphesap" xfId="1627"/>
    <cellStyle name="€_Hesap2000-1_FULYABoyler" xfId="1628"/>
    <cellStyle name="€_Hesap2000-1_GUM-IK" xfId="1629"/>
    <cellStyle name="€_Hesap2000-1_H-Onar-R2" xfId="1630"/>
    <cellStyle name="€_Hesap2000-1_IDARE-CS" xfId="1631"/>
    <cellStyle name="€_Hesap2000-1_IDARE-CSf" xfId="1632"/>
    <cellStyle name="€_Hesap2000-1_Kapitalhesap" xfId="1633"/>
    <cellStyle name="€_Hesap2000-1_Kapitalhesap-hrv" xfId="1634"/>
    <cellStyle name="€_Hesap2000-1_Karahanhesap-2" xfId="1635"/>
    <cellStyle name="€_Hesap2000-1_KBIYIK-IKR" xfId="1636"/>
    <cellStyle name="€_Hesap2000-1_Mvana" xfId="1637"/>
    <cellStyle name="€_Hesap2000-1_ozcanhesap" xfId="1638"/>
    <cellStyle name="€_Hesap2000-1_Radyator" xfId="1639"/>
    <cellStyle name="€_Hesap2000-1_TÜRKER IK1" xfId="1640"/>
    <cellStyle name="€_HESAPR2r1" xfId="1641"/>
    <cellStyle name="€_H-Onar-R2" xfId="1642"/>
    <cellStyle name="€_IDARE-CS" xfId="1643"/>
    <cellStyle name="€_IDARE-CS_1" xfId="1644"/>
    <cellStyle name="€_IDARE-CS_IDARE-CS" xfId="1645"/>
    <cellStyle name="€_IDARE-CSf" xfId="1646"/>
    <cellStyle name="€_IDARE-CSf_1" xfId="1647"/>
    <cellStyle name="€_IK-3" xfId="1648"/>
    <cellStyle name="€_Kapitalhesap" xfId="1649"/>
    <cellStyle name="€_Kapitalhesap_1" xfId="1650"/>
    <cellStyle name="€_Kapitalhesap_6-KOSEBHES-YH" xfId="1651"/>
    <cellStyle name="€_Kapitalhesap_BFShesap" xfId="1652"/>
    <cellStyle name="€_Kapitalhesap_BİLGİhes" xfId="1653"/>
    <cellStyle name="€_Kapitalhesap_BİLGİhesT" xfId="1654"/>
    <cellStyle name="€_Kapitalhesap_Biphesap" xfId="1655"/>
    <cellStyle name="€_Kapitalhesap_CIHAZ-EVY-R3" xfId="1656"/>
    <cellStyle name="€_Kapitalhesap_cihsec" xfId="1657"/>
    <cellStyle name="€_Kapitalhesap_fc" xfId="1658"/>
    <cellStyle name="€_Kapitalhesap_FULYAcihaz" xfId="1659"/>
    <cellStyle name="€_Kapitalhesap_FULYAcihaz-HVZ-R2" xfId="1660"/>
    <cellStyle name="€_Kapitalhesap_H-Onar-R2" xfId="1661"/>
    <cellStyle name="€_Kapitalhesap_Kapitalhesapx" xfId="1662"/>
    <cellStyle name="€_Kapitalhesap_KBIYIK-IKR" xfId="1663"/>
    <cellStyle name="€_Kapitalhesap_Kitap2" xfId="1664"/>
    <cellStyle name="€_Kapitalhesap_Mvana" xfId="1665"/>
    <cellStyle name="€_Kapitalhesap_Tarimhesap" xfId="1666"/>
    <cellStyle name="€_Kapitalhesap_TÜRKER IK1" xfId="1667"/>
    <cellStyle name="€_Kapitalhesap_UChesR" xfId="1668"/>
    <cellStyle name="€_Kapitalhesap_UChesR-HRV" xfId="1669"/>
    <cellStyle name="€_Kapitalhesap_UChesR-HRV-R1" xfId="1670"/>
    <cellStyle name="€_Kapitalhesap-hrv" xfId="1671"/>
    <cellStyle name="€_Kapitalhesap-hrv_1" xfId="1672"/>
    <cellStyle name="€_Kapitalhesapx" xfId="1673"/>
    <cellStyle name="€_Karahanhesap-2" xfId="1674"/>
    <cellStyle name="€_Karahanhesap-2_1" xfId="1675"/>
    <cellStyle name="€_KBIYIK-IKR" xfId="1676"/>
    <cellStyle name="€_Kitap1" xfId="1677"/>
    <cellStyle name="€_Kitap2" xfId="1678"/>
    <cellStyle name="€_Kitap2_BİLGİhes" xfId="1679"/>
    <cellStyle name="€_Kitap2_Biphesap" xfId="1680"/>
    <cellStyle name="€_Kitap2_GUM-IK" xfId="1681"/>
    <cellStyle name="€_Kitap2_H-Onar-R2" xfId="1682"/>
    <cellStyle name="€_Kitap2_IDARE-CS" xfId="1683"/>
    <cellStyle name="€_Kitap2_IDARE-CSf" xfId="1684"/>
    <cellStyle name="€_Kitap2_Kapitalhesap" xfId="1685"/>
    <cellStyle name="€_Kitap2_Kapitalhesap-hrv" xfId="1686"/>
    <cellStyle name="€_Kitap2_Karahanhesap-2" xfId="1687"/>
    <cellStyle name="€_Kitap2_KBIYIK-IKR" xfId="1688"/>
    <cellStyle name="€_Kitap2_Mvana" xfId="1689"/>
    <cellStyle name="€_Kitap2_ozcanhesap" xfId="1690"/>
    <cellStyle name="€_Kitap2_TÜRKER IK1" xfId="1691"/>
    <cellStyle name="€_Lafhesap" xfId="1692"/>
    <cellStyle name="€_Mvana" xfId="1693"/>
    <cellStyle name="€_OFİS-IK" xfId="1694"/>
    <cellStyle name="€_ozcanhesap" xfId="1695"/>
    <cellStyle name="€_ozcanhesap_1" xfId="1696"/>
    <cellStyle name="€_Pakmaslak" xfId="1697"/>
    <cellStyle name="€_Radyator" xfId="1698"/>
    <cellStyle name="€_SOSTESHES" xfId="1699"/>
    <cellStyle name="€_SOSTESHES_GUM-IK" xfId="1700"/>
    <cellStyle name="€_SOSTESHES_IDARE-CS" xfId="1701"/>
    <cellStyle name="€_SOSTESHES_IDARE-CSf" xfId="1702"/>
    <cellStyle name="€_TÜRKER IK1" xfId="1703"/>
    <cellStyle name="€_UChes" xfId="1704"/>
    <cellStyle name="€_UChes_GUM-IK" xfId="1705"/>
    <cellStyle name="€_UChes_IDARE-CS" xfId="1706"/>
    <cellStyle name="€_UChes_IDARE-CSf" xfId="1707"/>
    <cellStyle name="€_VAKIF-ik" xfId="1708"/>
    <cellStyle name="€_yemek-IK" xfId="1709"/>
    <cellStyle name="€_Yimpas-otel" xfId="1710"/>
    <cellStyle name="€_Zekiozenhesap" xfId="1711"/>
    <cellStyle name="€_zkriyhes" xfId="1712"/>
    <cellStyle name="€_zkriyhes_GUM-IK" xfId="1713"/>
    <cellStyle name="€_zkriyhes_IDARE-CS" xfId="1714"/>
    <cellStyle name="€_zkriyhes_IDARE-CSf" xfId="1715"/>
    <cellStyle name="Açıklama Metni" xfId="1716"/>
    <cellStyle name="Ana Başlık" xfId="1717"/>
    <cellStyle name="Bağlı Hücre" xfId="1718"/>
    <cellStyle name="Başlık 1" xfId="1719"/>
    <cellStyle name="Başlık 2" xfId="1720"/>
    <cellStyle name="Başlık 3" xfId="1721"/>
    <cellStyle name="Başlık 4" xfId="1722"/>
    <cellStyle name="Comma [0]" xfId="1723"/>
    <cellStyle name="Comma" xfId="1724"/>
    <cellStyle name="Comma0" xfId="1725"/>
    <cellStyle name="Currency" xfId="1726"/>
    <cellStyle name="Currency0" xfId="1727"/>
    <cellStyle name="Çıkış" xfId="1728"/>
    <cellStyle name="Date" xfId="1729"/>
    <cellStyle name="ƒ" xfId="1730"/>
    <cellStyle name="ƒ_4-8YAK" xfId="1731"/>
    <cellStyle name="ƒ_58.PARSEL" xfId="1732"/>
    <cellStyle name="ƒ_58hesr1" xfId="1733"/>
    <cellStyle name="ƒ_58hesr1_BİLGİhes" xfId="1734"/>
    <cellStyle name="ƒ_58hesr1_Biphesap" xfId="1735"/>
    <cellStyle name="ƒ_58hesr1_cihsec" xfId="1736"/>
    <cellStyle name="ƒ_58hesr1_FULYAcihaz" xfId="1737"/>
    <cellStyle name="ƒ_58hesr1_FULYAcihaz-HVZ-R2" xfId="1738"/>
    <cellStyle name="ƒ_58hesr1_H-Onar-R2" xfId="1739"/>
    <cellStyle name="ƒ_58hesr1_KBIYIK-IKR" xfId="1740"/>
    <cellStyle name="ƒ_58hesr1_Mvana" xfId="1741"/>
    <cellStyle name="ƒ_58hesr1_TÜRKER IK1" xfId="1742"/>
    <cellStyle name="ƒ_58hesr1_YEMEKHES" xfId="1743"/>
    <cellStyle name="ƒ_6-KOSEBHES-YH" xfId="1744"/>
    <cellStyle name="ƒ_ALMANOKUL" xfId="1745"/>
    <cellStyle name="ƒ_ALMANOKUL_Almanhesap" xfId="1746"/>
    <cellStyle name="ƒ_ALMANOKUL_Almanhesap_BİLGİhes" xfId="1747"/>
    <cellStyle name="ƒ_ALMANOKUL_Almanhesap_Biphesap" xfId="1748"/>
    <cellStyle name="ƒ_ALMANOKUL_Almanhesap_cihsec" xfId="1749"/>
    <cellStyle name="ƒ_ALMANOKUL_Almanhesap_FULYAcihaz" xfId="1750"/>
    <cellStyle name="ƒ_ALMANOKUL_Almanhesap_FULYAcihaz-HVZ-R2" xfId="1751"/>
    <cellStyle name="ƒ_ALMANOKUL_Almanhesap_H-Onar-R2" xfId="1752"/>
    <cellStyle name="ƒ_ALMANOKUL_Almanhesap_KBIYIK-IKR" xfId="1753"/>
    <cellStyle name="ƒ_ALMANOKUL_Almanhesap_TÜRKER IK1" xfId="1754"/>
    <cellStyle name="ƒ_ALURADSEC" xfId="1755"/>
    <cellStyle name="ƒ_ALURADSEC_1" xfId="1756"/>
    <cellStyle name="ƒ_ALURADSEC_Kitap2" xfId="1757"/>
    <cellStyle name="ƒ_ALURADSEC_Kitap2_BİLGİhes" xfId="1758"/>
    <cellStyle name="ƒ_ALURADSEC_Kitap2_Biphesap" xfId="1759"/>
    <cellStyle name="ƒ_ALURADSEC_Kitap2_GUM-IK" xfId="1760"/>
    <cellStyle name="ƒ_ALURADSEC_Kitap2_H-Onar-R2" xfId="1761"/>
    <cellStyle name="ƒ_ALURADSEC_Kitap2_IDARE-CS" xfId="1762"/>
    <cellStyle name="ƒ_ALURADSEC_Kitap2_IDARE-CSf" xfId="1763"/>
    <cellStyle name="ƒ_ALURADSEC_Kitap2_Kapitalhesap" xfId="1764"/>
    <cellStyle name="ƒ_ALURADSEC_Kitap2_Kapitalhesap-hrv" xfId="1765"/>
    <cellStyle name="ƒ_ALURADSEC_Kitap2_Karahanhesap-2" xfId="1766"/>
    <cellStyle name="ƒ_ALURADSEC_Kitap2_KBIYIK-IKR" xfId="1767"/>
    <cellStyle name="ƒ_ALURADSEC_Kitap2_Mvana" xfId="1768"/>
    <cellStyle name="ƒ_ALURADSEC_Kitap2_ozcanhesap" xfId="1769"/>
    <cellStyle name="ƒ_ALURADSEC_Kitap2_TÜRKER IK1" xfId="1770"/>
    <cellStyle name="ƒ_ALURADSEC_Radyator" xfId="1771"/>
    <cellStyle name="ƒ_BFShesap" xfId="1772"/>
    <cellStyle name="ƒ_Bilecik-IK7" xfId="1773"/>
    <cellStyle name="ƒ_BİLGİhes" xfId="1774"/>
    <cellStyle name="ƒ_Biphesap" xfId="1775"/>
    <cellStyle name="ƒ_Book1" xfId="1776"/>
    <cellStyle name="ƒ_Borcelik" xfId="1777"/>
    <cellStyle name="ƒ_borcihr2" xfId="1778"/>
    <cellStyle name="ƒ_borcihr2_58hesr1" xfId="1779"/>
    <cellStyle name="ƒ_borcihr2_BİLGİhes" xfId="1780"/>
    <cellStyle name="ƒ_borcihr2_Biphesap" xfId="1781"/>
    <cellStyle name="ƒ_borcihr2_FULYABoyler" xfId="1782"/>
    <cellStyle name="ƒ_borcihr2_GUM-IK" xfId="1783"/>
    <cellStyle name="ƒ_borcihr2_H-Onar-R2" xfId="1784"/>
    <cellStyle name="ƒ_borcihr2_IDARE-CS" xfId="1785"/>
    <cellStyle name="ƒ_borcihr2_IDARE-CSf" xfId="1786"/>
    <cellStyle name="ƒ_borcihr2_Kapitalhesap" xfId="1787"/>
    <cellStyle name="ƒ_borcihr2_Kapitalhesap-hrv" xfId="1788"/>
    <cellStyle name="ƒ_borcihr2_Karahanhesap-2" xfId="1789"/>
    <cellStyle name="ƒ_borcihr2_KBIYIK-IKR" xfId="1790"/>
    <cellStyle name="ƒ_borcihr2_Mvana" xfId="1791"/>
    <cellStyle name="ƒ_borcihr2_ozcanhesap" xfId="1792"/>
    <cellStyle name="ƒ_borcihr2_Radyator" xfId="1793"/>
    <cellStyle name="ƒ_borcihr2_TÜRKER IK1" xfId="1794"/>
    <cellStyle name="ƒ_Boyler" xfId="1795"/>
    <cellStyle name="ƒ_BOYLER1" xfId="1796"/>
    <cellStyle name="ƒ_CARREFOUR" xfId="1797"/>
    <cellStyle name="ƒ_cihsec" xfId="1798"/>
    <cellStyle name="ƒ_dagli-R05" xfId="1799"/>
    <cellStyle name="ƒ_fan coil secimi SON" xfId="1800"/>
    <cellStyle name="ƒ_fan coil secimi SON_BİLGİhes" xfId="1801"/>
    <cellStyle name="ƒ_fan coil secimi SON_Biphesap" xfId="1802"/>
    <cellStyle name="ƒ_fan coil secimi SON_GUM-IK" xfId="1803"/>
    <cellStyle name="ƒ_fan coil secimi SON_H-Onar-R2" xfId="1804"/>
    <cellStyle name="ƒ_fan coil secimi SON_IDARE-CS" xfId="1805"/>
    <cellStyle name="ƒ_fan coil secimi SON_IDARE-CSf" xfId="1806"/>
    <cellStyle name="ƒ_fan coil secimi SON_Kapitalhesap" xfId="1807"/>
    <cellStyle name="ƒ_fan coil secimi SON_Kapitalhesap-hrv" xfId="1808"/>
    <cellStyle name="ƒ_fan coil secimi SON_Karahanhesap-2" xfId="1809"/>
    <cellStyle name="ƒ_fan coil secimi SON_KBIYIK-IKR" xfId="1810"/>
    <cellStyle name="ƒ_fan coil secimi SON_Mvana" xfId="1811"/>
    <cellStyle name="ƒ_fan coil secimi SON_ozcanhesap" xfId="1812"/>
    <cellStyle name="ƒ_fan coil secimi SON_TÜRKER IK1" xfId="1813"/>
    <cellStyle name="ƒ_fc" xfId="1814"/>
    <cellStyle name="ƒ_fctarik" xfId="1815"/>
    <cellStyle name="ƒ_fctarik_BFShesap" xfId="1816"/>
    <cellStyle name="ƒ_fctarik_Biphesap" xfId="1817"/>
    <cellStyle name="ƒ_fctarik_fc" xfId="1818"/>
    <cellStyle name="ƒ_fctarik_ISIKAYB" xfId="1819"/>
    <cellStyle name="ƒ_fctarik_Tarimhesap" xfId="1820"/>
    <cellStyle name="ƒ_fctarik_UChesR" xfId="1821"/>
    <cellStyle name="ƒ_FULYAcihaz" xfId="1822"/>
    <cellStyle name="ƒ_FULYAcihaz-HVZ-R2" xfId="1823"/>
    <cellStyle name="ƒ_GUM-IK" xfId="1824"/>
    <cellStyle name="ƒ_GUM-IK_1" xfId="1825"/>
    <cellStyle name="ƒ_GUM-IK_1_GUM-IK" xfId="1826"/>
    <cellStyle name="ƒ_GUM-IK_1_IDARE-CS" xfId="1827"/>
    <cellStyle name="ƒ_GUM-IK_2" xfId="1828"/>
    <cellStyle name="ƒ_GUM-IK_GUM-IK" xfId="1829"/>
    <cellStyle name="ƒ_GUM-IK_IDARE-CS" xfId="1830"/>
    <cellStyle name="ƒ_GUM-IK_IDARE-CSf" xfId="1831"/>
    <cellStyle name="ƒ_GUM-IK_YEMEKHES" xfId="1832"/>
    <cellStyle name="ƒ_Gumrukcuogluhesap" xfId="1833"/>
    <cellStyle name="ƒ_Havalan" xfId="1834"/>
    <cellStyle name="ƒ_Havalan_BFShesap" xfId="1835"/>
    <cellStyle name="ƒ_Havalan_Biphesap" xfId="1836"/>
    <cellStyle name="ƒ_Havalan_fc" xfId="1837"/>
    <cellStyle name="ƒ_Havalan_ISIKAYB" xfId="1838"/>
    <cellStyle name="ƒ_Havalan_Tarimhesap" xfId="1839"/>
    <cellStyle name="ƒ_Havalan_UChesR" xfId="1840"/>
    <cellStyle name="ƒ_HESAPR2r1" xfId="1841"/>
    <cellStyle name="ƒ_H-Onar-R2" xfId="1842"/>
    <cellStyle name="ƒ_IDARE-CS" xfId="1843"/>
    <cellStyle name="ƒ_IDARE-CSf" xfId="1844"/>
    <cellStyle name="ƒ_IDARE-CSf_1" xfId="1845"/>
    <cellStyle name="ƒ_IK-3" xfId="1846"/>
    <cellStyle name="ƒ_ISIKAYB" xfId="1847"/>
    <cellStyle name="ƒ_KANAL HESABI" xfId="1848"/>
    <cellStyle name="ƒ_Kapitalhesap" xfId="1849"/>
    <cellStyle name="ƒ_Kapitalhesap-hrv" xfId="1850"/>
    <cellStyle name="ƒ_Kapitalhesapx" xfId="1851"/>
    <cellStyle name="ƒ_KBIYIK-IKR" xfId="1852"/>
    <cellStyle name="ƒ_Kitap2" xfId="1853"/>
    <cellStyle name="ƒ_Kitap2_1" xfId="1854"/>
    <cellStyle name="ƒ_Kitap2_BİLGİhes" xfId="1855"/>
    <cellStyle name="ƒ_Kitap2_Biphesap" xfId="1856"/>
    <cellStyle name="ƒ_Kitap2_cihsec" xfId="1857"/>
    <cellStyle name="ƒ_Kitap2_FULYAcihaz" xfId="1858"/>
    <cellStyle name="ƒ_Kitap2_FULYAcihaz-HVZ-R2" xfId="1859"/>
    <cellStyle name="ƒ_Kitap2_GUM-IK" xfId="1860"/>
    <cellStyle name="ƒ_Kitap2_H-Onar-R2" xfId="1861"/>
    <cellStyle name="ƒ_Kitap2_IDARE-CS" xfId="1862"/>
    <cellStyle name="ƒ_Kitap2_IDARE-CSf" xfId="1863"/>
    <cellStyle name="ƒ_Kitap2_Kapitalhesapx" xfId="1864"/>
    <cellStyle name="ƒ_Kitap2_Karahanhesap-2" xfId="1865"/>
    <cellStyle name="ƒ_Kitap2_Karahanhesap-2_BİLGİhes" xfId="1866"/>
    <cellStyle name="ƒ_Kitap2_KBIYIK-IKR" xfId="1867"/>
    <cellStyle name="ƒ_Kitap2_Mvana" xfId="1868"/>
    <cellStyle name="ƒ_Kitap2_TÜRKER IK1" xfId="1869"/>
    <cellStyle name="ƒ_Kitap2_YEMEKHES" xfId="1870"/>
    <cellStyle name="ƒ_metraj1" xfId="1871"/>
    <cellStyle name="ƒ_metraj1_BİLGİhes" xfId="1872"/>
    <cellStyle name="ƒ_metraj1_Biphesap" xfId="1873"/>
    <cellStyle name="ƒ_metraj1_GUM-IK" xfId="1874"/>
    <cellStyle name="ƒ_metraj1_H-Onar-R2" xfId="1875"/>
    <cellStyle name="ƒ_metraj1_IDARE-CS" xfId="1876"/>
    <cellStyle name="ƒ_metraj1_IDARE-CSf" xfId="1877"/>
    <cellStyle name="ƒ_metraj1_Kapitalhesap" xfId="1878"/>
    <cellStyle name="ƒ_metraj1_Kapitalhesap-hrv" xfId="1879"/>
    <cellStyle name="ƒ_metraj1_Karahanhesap-2" xfId="1880"/>
    <cellStyle name="ƒ_metraj1_KBIYIK-IKR" xfId="1881"/>
    <cellStyle name="ƒ_metraj1_Mvana" xfId="1882"/>
    <cellStyle name="ƒ_metraj1_ozcanhesap" xfId="1883"/>
    <cellStyle name="ƒ_metraj1_TÜRKER IK1" xfId="1884"/>
    <cellStyle name="ƒ_Mvana" xfId="1885"/>
    <cellStyle name="ƒ_OFİS-IK" xfId="1886"/>
    <cellStyle name="ƒ_OFİS-IK_YEMEKHES" xfId="1887"/>
    <cellStyle name="ƒ_ozcanhesap" xfId="1888"/>
    <cellStyle name="ƒ_Pakmashes4b" xfId="1889"/>
    <cellStyle name="ƒ_Pakmashes4b_BİLGİhes" xfId="1890"/>
    <cellStyle name="ƒ_Pakmashes4b_Biphesap" xfId="1891"/>
    <cellStyle name="ƒ_Pakmashes4b_cihsec" xfId="1892"/>
    <cellStyle name="ƒ_Pakmashes4b_FULYAcihaz" xfId="1893"/>
    <cellStyle name="ƒ_Pakmashes4b_FULYAcihaz-HVZ-R2" xfId="1894"/>
    <cellStyle name="ƒ_Pakmashes4b_GUM-IK" xfId="1895"/>
    <cellStyle name="ƒ_Pakmashes4b_H-Onar-R2" xfId="1896"/>
    <cellStyle name="ƒ_Pakmashes4b_IDARE-CS" xfId="1897"/>
    <cellStyle name="ƒ_Pakmashes4b_IDARE-CSf" xfId="1898"/>
    <cellStyle name="ƒ_Pakmashes4b_Kapitalhesapx" xfId="1899"/>
    <cellStyle name="ƒ_Pakmashes4b_Karahanhesap-2" xfId="1900"/>
    <cellStyle name="ƒ_Pakmashes4b_Karahanhesap-2_BİLGİhes" xfId="1901"/>
    <cellStyle name="ƒ_Pakmashes4b_KBIYIK-IKR" xfId="1902"/>
    <cellStyle name="ƒ_Pakmashes4b_Mvana" xfId="1903"/>
    <cellStyle name="ƒ_Pakmashes4b_TÜRKER IK1" xfId="1904"/>
    <cellStyle name="ƒ_Pakmashes4b_YEMEKHES" xfId="1905"/>
    <cellStyle name="ƒ_Pakmaslak" xfId="1906"/>
    <cellStyle name="ƒ_Pakmaslak_1" xfId="1907"/>
    <cellStyle name="ƒ_Pakmaslak_BİLGİhes" xfId="1908"/>
    <cellStyle name="ƒ_Pakmaslak_Biphesap" xfId="1909"/>
    <cellStyle name="ƒ_Pakmaslak_GUM-IK" xfId="1910"/>
    <cellStyle name="ƒ_Pakmaslak_H-Onar-R2" xfId="1911"/>
    <cellStyle name="ƒ_Pakmaslak_IDARE-CS" xfId="1912"/>
    <cellStyle name="ƒ_Pakmaslak_IDARE-CSf" xfId="1913"/>
    <cellStyle name="ƒ_Pakmaslak_Kapitalhesap" xfId="1914"/>
    <cellStyle name="ƒ_Pakmaslak_Kapitalhesap-hrv" xfId="1915"/>
    <cellStyle name="ƒ_Pakmaslak_Karahanhesap-2" xfId="1916"/>
    <cellStyle name="ƒ_Pakmaslak_KBIYIK-IKR" xfId="1917"/>
    <cellStyle name="ƒ_Pakmaslak_Mvana" xfId="1918"/>
    <cellStyle name="ƒ_Pakmaslak_ozcanhesap" xfId="1919"/>
    <cellStyle name="ƒ_Pakmaslak_TÜRKER IK1" xfId="1920"/>
    <cellStyle name="ƒ_Radyator" xfId="1921"/>
    <cellStyle name="ƒ_Romar" xfId="1922"/>
    <cellStyle name="ƒ_Romar_6-KOSEBHES-YH" xfId="1923"/>
    <cellStyle name="ƒ_Romar_Bilecik-IK7" xfId="1924"/>
    <cellStyle name="ƒ_Romar_BİLGİhes" xfId="1925"/>
    <cellStyle name="ƒ_Romar_BİLGİhesT" xfId="1926"/>
    <cellStyle name="ƒ_Romar_Biphesap" xfId="1927"/>
    <cellStyle name="ƒ_Romar_Boyler" xfId="1928"/>
    <cellStyle name="ƒ_Romar_CIHAZ-EVY-R3" xfId="1929"/>
    <cellStyle name="ƒ_Romar_cihsec" xfId="1930"/>
    <cellStyle name="ƒ_Romar_dagli-R05" xfId="1931"/>
    <cellStyle name="ƒ_Romar_FULYABoyler" xfId="1932"/>
    <cellStyle name="ƒ_Romar_FULYABoyler_BİLGİhes" xfId="1933"/>
    <cellStyle name="ƒ_Romar_FULYAcihaz" xfId="1934"/>
    <cellStyle name="ƒ_Romar_FULYAcihaz-HVZ-R2" xfId="1935"/>
    <cellStyle name="ƒ_Romar_H-Onar-R2" xfId="1936"/>
    <cellStyle name="ƒ_Romar_IK-3" xfId="1937"/>
    <cellStyle name="ƒ_Romar_ISIKAYB" xfId="1938"/>
    <cellStyle name="ƒ_Romar_Kapitalhesap" xfId="1939"/>
    <cellStyle name="ƒ_Romar_Kapitalhesapx" xfId="1940"/>
    <cellStyle name="ƒ_Romar_KBIYIK-IKR" xfId="1941"/>
    <cellStyle name="ƒ_Romar_Kitap2" xfId="1942"/>
    <cellStyle name="ƒ_Romar_Mvana" xfId="1943"/>
    <cellStyle name="ƒ_Romar_TÜRKER IK1" xfId="1944"/>
    <cellStyle name="ƒ_Romar_UChesR" xfId="1945"/>
    <cellStyle name="ƒ_Romar_UChesR-HRV-R1" xfId="1946"/>
    <cellStyle name="ƒ_Romar_VAKIF-ik" xfId="1947"/>
    <cellStyle name="ƒ_Romar_Zekiozenhesap" xfId="1948"/>
    <cellStyle name="ƒ_Rover metraj" xfId="1949"/>
    <cellStyle name="ƒ_Tarimhesap" xfId="1950"/>
    <cellStyle name="ƒ_TÜRKER IK1" xfId="1951"/>
    <cellStyle name="ƒ_UChesR" xfId="1952"/>
    <cellStyle name="ƒ_VAKIF-ik" xfId="1953"/>
    <cellStyle name="ƒ_yemek-IK" xfId="1954"/>
    <cellStyle name="ƒ_yemek-IK_YEMEKHES" xfId="1955"/>
    <cellStyle name="ƒ_Yimpas-otel" xfId="1956"/>
    <cellStyle name="ƒ_Y-otelhes" xfId="1957"/>
    <cellStyle name="ƒ_Y-otelhes_BİLGİhes" xfId="1958"/>
    <cellStyle name="ƒ_Y-otelhes_Biphesap" xfId="1959"/>
    <cellStyle name="ƒ_Y-otelhes_cihsec" xfId="1960"/>
    <cellStyle name="ƒ_Y-otelhes_FULYAcihaz" xfId="1961"/>
    <cellStyle name="ƒ_Y-otelhes_FULYAcihaz-HVZ-R2" xfId="1962"/>
    <cellStyle name="ƒ_Y-otelhes_H-Onar-R2" xfId="1963"/>
    <cellStyle name="ƒ_Y-otelhes_KBIYIK-IKR" xfId="1964"/>
    <cellStyle name="ƒ_Y-otelhes_Mvana" xfId="1965"/>
    <cellStyle name="ƒ_Y-otelhes_TÜRKER IK1" xfId="1966"/>
    <cellStyle name="ƒ_Zekiozenhesap" xfId="1967"/>
    <cellStyle name="Fixed" xfId="1968"/>
    <cellStyle name="Followed Hyperlink" xfId="1969"/>
    <cellStyle name="Giriş" xfId="1970"/>
    <cellStyle name="Heading1" xfId="1971"/>
    <cellStyle name="Heading2" xfId="1972"/>
    <cellStyle name="Hesaplama" xfId="1973"/>
    <cellStyle name="Hyperlink" xfId="1974"/>
    <cellStyle name="İşaretli Hücre" xfId="1975"/>
    <cellStyle name="İyi" xfId="1976"/>
    <cellStyle name="Followed Hyperlink" xfId="1977"/>
    <cellStyle name="Hyperlink" xfId="1978"/>
    <cellStyle name="Kötü" xfId="1979"/>
    <cellStyle name="Normal_SANTR-KRTK" xfId="1980"/>
    <cellStyle name="Not" xfId="1981"/>
    <cellStyle name="Nötr" xfId="1982"/>
    <cellStyle name="Osman" xfId="1983"/>
    <cellStyle name="Currency" xfId="1984"/>
    <cellStyle name="Currency [0]" xfId="1985"/>
    <cellStyle name="Percent" xfId="1986"/>
    <cellStyle name="Toplam" xfId="1987"/>
    <cellStyle name="Total" xfId="1988"/>
    <cellStyle name="Uyarı Metni" xfId="1989"/>
    <cellStyle name="Comma" xfId="1990"/>
    <cellStyle name="Vurgu1" xfId="1991"/>
    <cellStyle name="Vurgu2" xfId="1992"/>
    <cellStyle name="Vurgu3" xfId="1993"/>
    <cellStyle name="Vurgu4" xfId="1994"/>
    <cellStyle name="Vurgu5" xfId="1995"/>
    <cellStyle name="Vurgu6" xfId="1996"/>
    <cellStyle name="Percent" xfId="1997"/>
  </cellStyles>
  <dxfs count="10">
    <dxf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ont>
        <color auto="1"/>
      </font>
      <fill>
        <patternFill patternType="none">
          <bgColor indexed="65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dime\desktop\FADIME%20DOSYALAR\KINETIK%20DAILY\PHASE-2%20LER2%20VE%20LSR6%20KBR%20RES&#304;MLER&#304;\HVAC\C3\KINETIK-%20DAILY\BTC%20-%20BLDG.%20HVAC\BTC%20-%20HVAC\HVAC%20-%20CB\TERMINAL-REVIZYONLAR\Ccb-c3&amp;C4-DWG\C3\CCB-G01&amp;G03%20Supply%20Duct.dp-01-07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dime\desktop\FADIME%20DOSYALAR\KINETIK%20DAILY\PHASE-2%20LER2%20VE%20LSR6%20KBR%20RES&#304;MLER&#304;\HVAC\C3\TERMINAL%20BINALARI\TERMINAL-REVIZYONLAR\TERMINAL%20CALCULATIONS\Ccb-C2\CCR%20DUCT.d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dime\desktop\FADIME%20DOSYALAR\KINETIK%20DAILY\PHASE-2%20LER2%20VE%20LSR6%20KBR%20RES&#304;MLER&#304;\HVAC\C3\TERMINAL%20BINALARI\TERMINAL-REVIZYONLAR\TERMINAL%20CALCULATIONS\Ccb-C2\TB-1SOAZZ-HV-CAL-9501-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dime\desktop\FADIME%20DOSYALAR\KINETIK%20DAILY\PHASE-2%20LER2%20VE%20LSR6%20KBR%20RES&#304;MLER&#304;\HVAC\C3\KINETIK-%20DAILY\TERMINAL%20-%20BLDG.%20HVAC\TERMINAL-HVAC\HVAC%20-%20MSR.1\MSR1%20Yuvarlak%20Kanal%20d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UCT-G01"/>
      <sheetName val="DUCT-G02"/>
    </sheetNames>
    <sheetDataSet>
      <sheetData sheetId="0">
        <row r="3">
          <cell r="B3">
            <v>1.226</v>
          </cell>
        </row>
        <row r="4">
          <cell r="B4">
            <v>9.81</v>
          </cell>
        </row>
        <row r="5">
          <cell r="B5">
            <v>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ELER"/>
      <sheetName val="G01-G02-G03-NC"/>
      <sheetName val="G04&amp;Offices-NC"/>
    </sheetNames>
    <sheetDataSet>
      <sheetData sheetId="0">
        <row r="3">
          <cell r="B3">
            <v>1.226</v>
          </cell>
        </row>
        <row r="4">
          <cell r="B4">
            <v>9.81</v>
          </cell>
        </row>
        <row r="5">
          <cell r="B5">
            <v>0.02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PORT&amp;DESIGN "/>
      <sheetName val="Wall U Value"/>
      <sheetName val="Roof U Value"/>
      <sheetName val="Window U Value"/>
      <sheetName val="Zone Input Report"/>
      <sheetName val="HVAC Report&amp;Sys. Sizing Sum"/>
      <sheetName val="Zone Load Report"/>
      <sheetName val="Emergency-Sys. Sizing Sum."/>
      <sheetName val="Sys. Sizing Summary(Heating)"/>
      <sheetName val="Psychrometric Charts"/>
      <sheetName val="Calc. Of Control R. Heater"/>
      <sheetName val="G01-G02-G03-NC"/>
      <sheetName val="G01-G02-G03-EMG"/>
      <sheetName val="G04&amp;Offices-NC"/>
      <sheetName val="G04&amp;Offices-EMG"/>
      <sheetName val="WC-EXHAUST"/>
      <sheetName val="G05 Hvac Plantroom"/>
    </sheetNames>
    <sheetDataSet>
      <sheetData sheetId="12">
        <row r="3">
          <cell r="M3">
            <v>0.2</v>
          </cell>
          <cell r="N3">
            <v>0.45</v>
          </cell>
          <cell r="O3">
            <v>0.02</v>
          </cell>
          <cell r="P3">
            <v>1.4</v>
          </cell>
          <cell r="Q3">
            <v>0.25</v>
          </cell>
          <cell r="R3">
            <v>0.35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SR1-1"/>
      <sheetName val="MSR1-2"/>
      <sheetName val="MSR1-3"/>
      <sheetName val="MSR1-4"/>
    </sheetNames>
    <sheetDataSet>
      <sheetData sheetId="0">
        <row r="3">
          <cell r="B3">
            <v>1.226</v>
          </cell>
        </row>
        <row r="4">
          <cell r="B4">
            <v>9.81</v>
          </cell>
        </row>
        <row r="5">
          <cell r="B5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SheetLayoutView="100" zoomScalePageLayoutView="0" workbookViewId="0" topLeftCell="A1">
      <pane ySplit="3" topLeftCell="A4" activePane="bottomLeft" state="frozen"/>
      <selection pane="topLeft" activeCell="H99" sqref="H99"/>
      <selection pane="bottomLeft" activeCell="G7" sqref="G7:G9"/>
    </sheetView>
  </sheetViews>
  <sheetFormatPr defaultColWidth="10.28125" defaultRowHeight="12.75"/>
  <cols>
    <col min="1" max="1" width="5.28125" style="32" customWidth="1"/>
    <col min="2" max="2" width="7.00390625" style="32" customWidth="1"/>
    <col min="3" max="3" width="9.7109375" style="32" customWidth="1"/>
    <col min="4" max="5" width="8.28125" style="32" customWidth="1"/>
    <col min="6" max="6" width="5.7109375" style="32" customWidth="1"/>
    <col min="7" max="7" width="8.28125" style="33" customWidth="1"/>
    <col min="8" max="8" width="9.7109375" style="33" customWidth="1"/>
    <col min="9" max="9" width="11.00390625" style="33" customWidth="1"/>
    <col min="10" max="10" width="7.57421875" style="32" bestFit="1" customWidth="1"/>
    <col min="11" max="11" width="9.140625" style="32" customWidth="1"/>
    <col min="12" max="12" width="6.7109375" style="32" customWidth="1"/>
    <col min="13" max="13" width="8.421875" style="32" customWidth="1"/>
    <col min="14" max="19" width="4.140625" style="31" customWidth="1"/>
    <col min="20" max="16384" width="10.28125" style="31" customWidth="1"/>
  </cols>
  <sheetData>
    <row r="1" spans="1:19" s="11" customFormat="1" ht="25.5" customHeight="1">
      <c r="A1" s="1" t="s">
        <v>0</v>
      </c>
      <c r="B1" s="2"/>
      <c r="C1" s="2"/>
      <c r="D1" s="2"/>
      <c r="E1" s="3"/>
      <c r="F1" s="4"/>
      <c r="G1" s="5"/>
      <c r="H1" s="5"/>
      <c r="I1" s="6" t="s">
        <v>1</v>
      </c>
      <c r="J1" s="6"/>
      <c r="K1" s="7"/>
      <c r="L1" s="8" t="s">
        <v>2</v>
      </c>
      <c r="M1" s="8"/>
      <c r="N1" s="8"/>
      <c r="O1" s="8"/>
      <c r="P1" s="8"/>
      <c r="Q1" s="8"/>
      <c r="R1" s="9"/>
      <c r="S1" s="10"/>
    </row>
    <row r="2" spans="1:19" s="19" customFormat="1" ht="70.5" customHeight="1" thickBot="1">
      <c r="A2" s="12" t="s">
        <v>3</v>
      </c>
      <c r="B2" s="13" t="s">
        <v>15</v>
      </c>
      <c r="C2" s="13" t="s">
        <v>16</v>
      </c>
      <c r="D2" s="13" t="s">
        <v>17</v>
      </c>
      <c r="E2" s="13" t="s">
        <v>18</v>
      </c>
      <c r="F2" s="13" t="s">
        <v>19</v>
      </c>
      <c r="G2" s="14" t="s">
        <v>20</v>
      </c>
      <c r="H2" s="34" t="s">
        <v>24</v>
      </c>
      <c r="I2" s="34" t="s">
        <v>25</v>
      </c>
      <c r="J2" s="13" t="s">
        <v>21</v>
      </c>
      <c r="K2" s="13" t="s">
        <v>22</v>
      </c>
      <c r="L2" s="15" t="s">
        <v>4</v>
      </c>
      <c r="M2" s="13" t="s">
        <v>23</v>
      </c>
      <c r="N2" s="16" t="s">
        <v>5</v>
      </c>
      <c r="O2" s="16" t="s">
        <v>6</v>
      </c>
      <c r="P2" s="17" t="s">
        <v>7</v>
      </c>
      <c r="Q2" s="16" t="s">
        <v>8</v>
      </c>
      <c r="R2" s="16" t="s">
        <v>9</v>
      </c>
      <c r="S2" s="18" t="s">
        <v>10</v>
      </c>
    </row>
    <row r="3" spans="1:19" s="27" customFormat="1" ht="21" customHeight="1" thickTop="1">
      <c r="A3" s="20"/>
      <c r="B3" s="21"/>
      <c r="C3" s="21"/>
      <c r="D3" s="21"/>
      <c r="E3" s="21"/>
      <c r="F3" s="21"/>
      <c r="G3" s="22"/>
      <c r="H3" s="22"/>
      <c r="I3" s="22"/>
      <c r="J3" s="21"/>
      <c r="K3" s="21"/>
      <c r="L3" s="21"/>
      <c r="M3" s="23"/>
      <c r="N3" s="24">
        <v>0.37</v>
      </c>
      <c r="O3" s="24">
        <v>0.45</v>
      </c>
      <c r="P3" s="25">
        <v>0.1</v>
      </c>
      <c r="Q3" s="24">
        <v>0.75</v>
      </c>
      <c r="R3" s="24">
        <v>0.25</v>
      </c>
      <c r="S3" s="26">
        <v>0.35</v>
      </c>
    </row>
    <row r="4" spans="1:19" s="27" customFormat="1" ht="14.25" thickBot="1">
      <c r="A4" s="61"/>
      <c r="B4" s="62"/>
      <c r="C4" s="62"/>
      <c r="D4" s="62"/>
      <c r="E4" s="62"/>
      <c r="F4" s="62"/>
      <c r="G4" s="63"/>
      <c r="H4" s="63"/>
      <c r="I4" s="63"/>
      <c r="J4" s="62"/>
      <c r="K4" s="62"/>
      <c r="L4" s="62"/>
      <c r="M4" s="64"/>
      <c r="N4" s="65"/>
      <c r="O4" s="65"/>
      <c r="P4" s="66"/>
      <c r="Q4" s="65"/>
      <c r="R4" s="65"/>
      <c r="S4" s="67"/>
    </row>
    <row r="5" spans="1:19" ht="19.5" customHeight="1" thickTop="1">
      <c r="A5" s="68"/>
      <c r="B5" s="69" t="s">
        <v>63</v>
      </c>
      <c r="C5" s="70"/>
      <c r="D5" s="70"/>
      <c r="E5" s="70"/>
      <c r="F5" s="70"/>
      <c r="G5" s="71"/>
      <c r="H5" s="71"/>
      <c r="I5" s="71"/>
      <c r="J5" s="72"/>
      <c r="K5" s="72"/>
      <c r="L5" s="72"/>
      <c r="M5" s="72"/>
      <c r="N5" s="73"/>
      <c r="O5" s="73"/>
      <c r="P5" s="73"/>
      <c r="Q5" s="73"/>
      <c r="R5" s="73"/>
      <c r="S5" s="74"/>
    </row>
    <row r="6" spans="1:19" ht="19.5" customHeight="1">
      <c r="A6" s="75"/>
      <c r="B6" s="76" t="s">
        <v>61</v>
      </c>
      <c r="C6" s="77"/>
      <c r="D6" s="77"/>
      <c r="E6" s="77"/>
      <c r="F6" s="77"/>
      <c r="G6" s="48"/>
      <c r="H6" s="48"/>
      <c r="I6" s="48"/>
      <c r="J6" s="60"/>
      <c r="K6" s="47"/>
      <c r="L6" s="60"/>
      <c r="M6" s="60"/>
      <c r="N6" s="49"/>
      <c r="O6" s="49"/>
      <c r="P6" s="49"/>
      <c r="Q6" s="49"/>
      <c r="R6" s="49"/>
      <c r="S6" s="78"/>
    </row>
    <row r="7" spans="1:20" ht="12.75">
      <c r="A7" s="79">
        <v>1</v>
      </c>
      <c r="B7" s="77">
        <v>675</v>
      </c>
      <c r="C7" s="80">
        <f aca="true" t="shared" si="0" ref="C7:C12">B7/3.6</f>
        <v>187.5</v>
      </c>
      <c r="D7" s="77">
        <v>1700</v>
      </c>
      <c r="E7" s="94">
        <v>400</v>
      </c>
      <c r="F7" s="77">
        <v>15</v>
      </c>
      <c r="G7" s="43">
        <f>1.3*((POWER((D7*E7),0.625))/(POWER((D7+E7),0.25)))</f>
        <v>848.6069789079423</v>
      </c>
      <c r="H7" s="44">
        <f aca="true" t="shared" si="1" ref="H7:H12">B7/(3600*(D7*E7)/1000000)</f>
        <v>0.2757352941176471</v>
      </c>
      <c r="I7" s="45">
        <f aca="true" t="shared" si="2" ref="I7:I12">B7/(((POWER((G7/1000),2))/4)*PI()*3600)</f>
        <v>0.3315111901370226</v>
      </c>
      <c r="J7" s="29">
        <f aca="true" t="shared" si="3" ref="J7:J12">10*(q/(G7/1000))*YOGUNLUK2*POWER(I7,2)/(2*G2)</f>
        <v>0.0016184945781150626</v>
      </c>
      <c r="K7" s="46">
        <f aca="true" t="shared" si="4" ref="K7:K12">(F7*J7)</f>
        <v>0.02427741867172594</v>
      </c>
      <c r="L7" s="28">
        <f aca="true" t="shared" si="5" ref="L7:L12">(N7*DIRSEK)+(O7*GENISLEME)+(P7*DARALMA)+(Q7*DIKCATAL)+(R7*CATAL)+(S7*DAMPER)</f>
        <v>1.1099999999999999</v>
      </c>
      <c r="M7" s="30">
        <f aca="true" t="shared" si="6" ref="M7:M12">10*L7*YOGUNLUK*POWER(I7,2)/(2*G)</f>
        <v>0.07622735158437748</v>
      </c>
      <c r="N7" s="49">
        <v>3</v>
      </c>
      <c r="O7" s="49"/>
      <c r="P7" s="49"/>
      <c r="Q7" s="49"/>
      <c r="R7" s="49"/>
      <c r="S7" s="78"/>
      <c r="T7" s="31">
        <f aca="true" t="shared" si="7" ref="T7:T12">(D7+E7)*2/1000*F7</f>
        <v>63</v>
      </c>
    </row>
    <row r="8" spans="1:20" ht="12.75">
      <c r="A8" s="79">
        <v>1</v>
      </c>
      <c r="B8" s="77">
        <v>350</v>
      </c>
      <c r="C8" s="80">
        <f t="shared" si="0"/>
        <v>97.22222222222221</v>
      </c>
      <c r="D8" s="77">
        <v>2500</v>
      </c>
      <c r="E8" s="77">
        <v>500</v>
      </c>
      <c r="F8" s="77">
        <v>15</v>
      </c>
      <c r="G8" s="43">
        <f>1.3*((POWER((D8*E8),0.625))/(POWER((D8+E8),0.25)))</f>
        <v>1135.6167686831725</v>
      </c>
      <c r="H8" s="44">
        <f t="shared" si="1"/>
        <v>0.07777777777777778</v>
      </c>
      <c r="I8" s="45">
        <f t="shared" si="2"/>
        <v>0.09598692272249934</v>
      </c>
      <c r="J8" s="29">
        <f t="shared" si="3"/>
        <v>0.0001013943612024214</v>
      </c>
      <c r="K8" s="46">
        <f t="shared" si="4"/>
        <v>0.0015209154180363211</v>
      </c>
      <c r="L8" s="28">
        <f t="shared" si="5"/>
        <v>1.1099999999999999</v>
      </c>
      <c r="M8" s="30">
        <f t="shared" si="6"/>
        <v>0.006390555094142044</v>
      </c>
      <c r="N8" s="49">
        <v>3</v>
      </c>
      <c r="O8" s="49"/>
      <c r="P8" s="49"/>
      <c r="Q8" s="49"/>
      <c r="R8" s="49"/>
      <c r="S8" s="78"/>
      <c r="T8" s="31">
        <f t="shared" si="7"/>
        <v>90</v>
      </c>
    </row>
    <row r="9" spans="1:20" ht="12.75">
      <c r="A9" s="79">
        <v>1</v>
      </c>
      <c r="B9" s="77">
        <v>405</v>
      </c>
      <c r="C9" s="80">
        <f t="shared" si="0"/>
        <v>112.5</v>
      </c>
      <c r="D9" s="77">
        <v>2800</v>
      </c>
      <c r="E9" s="77">
        <v>630</v>
      </c>
      <c r="F9" s="77">
        <v>6</v>
      </c>
      <c r="G9" s="43">
        <f>1.3*((POWER((D9*E9),0.625))/(POWER((D9+E9),0.25)))</f>
        <v>1362.0135723105684</v>
      </c>
      <c r="H9" s="44">
        <f t="shared" si="1"/>
        <v>0.06377551020408163</v>
      </c>
      <c r="I9" s="45">
        <f t="shared" si="2"/>
        <v>0.07721466125183532</v>
      </c>
      <c r="J9" s="29">
        <f t="shared" si="3"/>
        <v>5.4706580369689144E-05</v>
      </c>
      <c r="K9" s="46">
        <f t="shared" si="4"/>
        <v>0.00032823948221813486</v>
      </c>
      <c r="L9" s="28">
        <f t="shared" si="5"/>
        <v>1.1099999999999999</v>
      </c>
      <c r="M9" s="30">
        <f t="shared" si="6"/>
        <v>0.00413536632518096</v>
      </c>
      <c r="N9" s="49">
        <v>3</v>
      </c>
      <c r="O9" s="49"/>
      <c r="P9" s="49"/>
      <c r="Q9" s="49"/>
      <c r="R9" s="49"/>
      <c r="S9" s="78"/>
      <c r="T9" s="31">
        <f t="shared" si="7"/>
        <v>41.160000000000004</v>
      </c>
    </row>
    <row r="10" spans="1:20" ht="12.75">
      <c r="A10" s="79">
        <v>1</v>
      </c>
      <c r="B10" s="77">
        <v>43000</v>
      </c>
      <c r="C10" s="80">
        <f t="shared" si="0"/>
        <v>11944.444444444443</v>
      </c>
      <c r="D10" s="77">
        <v>250</v>
      </c>
      <c r="E10" s="77">
        <v>250</v>
      </c>
      <c r="F10" s="77">
        <v>6</v>
      </c>
      <c r="G10" s="43">
        <f>1.3*((POWER((D10*E10),0.625))/(POWER((D10+E10),0.25)))</f>
        <v>273.29133495745714</v>
      </c>
      <c r="H10" s="44">
        <f t="shared" si="1"/>
        <v>191.11111111111111</v>
      </c>
      <c r="I10" s="45">
        <f t="shared" si="2"/>
        <v>203.62183613283673</v>
      </c>
      <c r="J10" s="29">
        <f t="shared" si="3"/>
        <v>1896.026047604469</v>
      </c>
      <c r="K10" s="46">
        <f t="shared" si="4"/>
        <v>11376.156285626814</v>
      </c>
      <c r="L10" s="28">
        <f t="shared" si="5"/>
        <v>1.1099999999999999</v>
      </c>
      <c r="M10" s="30">
        <f t="shared" si="6"/>
        <v>28758.295676348476</v>
      </c>
      <c r="N10" s="49">
        <v>3</v>
      </c>
      <c r="O10" s="49"/>
      <c r="P10" s="49"/>
      <c r="Q10" s="49"/>
      <c r="R10" s="49"/>
      <c r="S10" s="78"/>
      <c r="T10" s="31">
        <f t="shared" si="7"/>
        <v>6</v>
      </c>
    </row>
    <row r="11" spans="1:20" ht="12.75">
      <c r="A11" s="79">
        <v>1</v>
      </c>
      <c r="B11" s="77"/>
      <c r="C11" s="80">
        <f t="shared" si="0"/>
        <v>0</v>
      </c>
      <c r="D11" s="77">
        <v>150</v>
      </c>
      <c r="E11" s="77">
        <v>150</v>
      </c>
      <c r="F11" s="77">
        <v>3.2</v>
      </c>
      <c r="G11" s="43">
        <f>1.3*((POWER((D11*E11),0.625))/(POWER((D11+E11),0.25)))</f>
        <v>163.97480097447425</v>
      </c>
      <c r="H11" s="44">
        <f t="shared" si="1"/>
        <v>0</v>
      </c>
      <c r="I11" s="45">
        <f t="shared" si="2"/>
        <v>0</v>
      </c>
      <c r="J11" s="29">
        <f t="shared" si="3"/>
        <v>0</v>
      </c>
      <c r="K11" s="46">
        <f t="shared" si="4"/>
        <v>0</v>
      </c>
      <c r="L11" s="28">
        <f t="shared" si="5"/>
        <v>1.5699999999999998</v>
      </c>
      <c r="M11" s="30">
        <f t="shared" si="6"/>
        <v>0</v>
      </c>
      <c r="N11" s="49">
        <v>1</v>
      </c>
      <c r="O11" s="49"/>
      <c r="P11" s="49">
        <v>1</v>
      </c>
      <c r="Q11" s="49">
        <v>1</v>
      </c>
      <c r="R11" s="49"/>
      <c r="S11" s="78">
        <v>1</v>
      </c>
      <c r="T11" s="31">
        <f t="shared" si="7"/>
        <v>1.92</v>
      </c>
    </row>
    <row r="12" spans="1:20" ht="12.75">
      <c r="A12" s="79">
        <v>1</v>
      </c>
      <c r="B12" s="77"/>
      <c r="C12" s="80">
        <f t="shared" si="0"/>
        <v>0</v>
      </c>
      <c r="D12" s="77">
        <v>150</v>
      </c>
      <c r="E12" s="77">
        <v>150</v>
      </c>
      <c r="F12" s="77">
        <v>3.2</v>
      </c>
      <c r="G12" s="43">
        <f>1.3*((POWER((D12*E12),0.625))/(POWER((D12+E12),0.25)))</f>
        <v>163.97480097447425</v>
      </c>
      <c r="H12" s="44">
        <f t="shared" si="1"/>
        <v>0</v>
      </c>
      <c r="I12" s="45">
        <f t="shared" si="2"/>
        <v>0</v>
      </c>
      <c r="J12" s="29">
        <f t="shared" si="3"/>
        <v>0</v>
      </c>
      <c r="K12" s="46">
        <f t="shared" si="4"/>
        <v>0</v>
      </c>
      <c r="L12" s="28">
        <f t="shared" si="5"/>
        <v>1.5699999999999998</v>
      </c>
      <c r="M12" s="30">
        <f t="shared" si="6"/>
        <v>0</v>
      </c>
      <c r="N12" s="49">
        <v>1</v>
      </c>
      <c r="O12" s="49"/>
      <c r="P12" s="49">
        <v>1</v>
      </c>
      <c r="Q12" s="49">
        <v>1</v>
      </c>
      <c r="R12" s="49"/>
      <c r="S12" s="78">
        <v>1</v>
      </c>
      <c r="T12" s="31">
        <f t="shared" si="7"/>
        <v>1.92</v>
      </c>
    </row>
    <row r="13" spans="1:19" ht="12.75">
      <c r="A13" s="79"/>
      <c r="B13" s="77"/>
      <c r="C13" s="80"/>
      <c r="D13" s="77"/>
      <c r="E13" s="77"/>
      <c r="F13" s="77"/>
      <c r="G13" s="43"/>
      <c r="H13" s="44"/>
      <c r="I13" s="45"/>
      <c r="J13" s="29"/>
      <c r="K13" s="46"/>
      <c r="L13" s="28"/>
      <c r="M13" s="30"/>
      <c r="N13" s="49"/>
      <c r="O13" s="49"/>
      <c r="P13" s="49"/>
      <c r="Q13" s="49"/>
      <c r="R13" s="49"/>
      <c r="S13" s="78"/>
    </row>
    <row r="14" spans="1:20" ht="12.75">
      <c r="A14" s="79">
        <v>1</v>
      </c>
      <c r="B14" s="77"/>
      <c r="C14" s="80">
        <f>B14/3.6</f>
        <v>0</v>
      </c>
      <c r="D14" s="77">
        <v>250</v>
      </c>
      <c r="E14" s="77">
        <v>250</v>
      </c>
      <c r="F14" s="77">
        <v>45</v>
      </c>
      <c r="G14" s="43">
        <f>1.3*((POWER((D14*E14),0.625))/(POWER((D14+E14),0.25)))</f>
        <v>273.29133495745714</v>
      </c>
      <c r="H14" s="44">
        <f>B14/(3600*(D14*E14)/1000000)</f>
        <v>0</v>
      </c>
      <c r="I14" s="45">
        <f>B14/(((POWER((G14/1000),2))/4)*PI()*3600)</f>
        <v>0</v>
      </c>
      <c r="J14" s="29">
        <f>10*(q/(G14/1000))*YOGUNLUK2*POWER(I14,2)/(2*G2)</f>
        <v>0</v>
      </c>
      <c r="K14" s="46">
        <f>(F14*J14)</f>
        <v>0</v>
      </c>
      <c r="L14" s="28">
        <f>(N14*DIRSEK)+(O14*GENISLEME)+(P14*DARALMA)+(Q14*DIKCATAL)+(R14*CATAL)+(S14*DAMPER)</f>
        <v>1.5699999999999998</v>
      </c>
      <c r="M14" s="30">
        <f>10*L14*YOGUNLUK*POWER(I14,2)/(2*G)</f>
        <v>0</v>
      </c>
      <c r="N14" s="49">
        <v>1</v>
      </c>
      <c r="O14" s="49"/>
      <c r="P14" s="49">
        <v>1</v>
      </c>
      <c r="Q14" s="49">
        <v>1</v>
      </c>
      <c r="R14" s="49"/>
      <c r="S14" s="78">
        <v>1</v>
      </c>
      <c r="T14" s="31">
        <f>(D14+E14)*2/1000*F14</f>
        <v>45</v>
      </c>
    </row>
    <row r="15" spans="1:20" ht="12.75">
      <c r="A15" s="79">
        <v>1</v>
      </c>
      <c r="B15" s="77"/>
      <c r="C15" s="80">
        <f>B15/3.6</f>
        <v>0</v>
      </c>
      <c r="D15" s="77">
        <v>250</v>
      </c>
      <c r="E15" s="77">
        <v>300</v>
      </c>
      <c r="F15" s="77">
        <v>42</v>
      </c>
      <c r="G15" s="43">
        <f>1.3*((POWER((D15*E15),0.625))/(POWER((D15+E15),0.25)))</f>
        <v>299.0652614325461</v>
      </c>
      <c r="H15" s="44">
        <f>B15/(3600*(D15*E15)/1000000)</f>
        <v>0</v>
      </c>
      <c r="I15" s="45">
        <f>B15/(((POWER((G15/1000),2))/4)*PI()*3600)</f>
        <v>0</v>
      </c>
      <c r="J15" s="29">
        <f>10*(q/(G15/1000))*YOGUNLUK2*POWER(I15,2)/(2*G2)</f>
        <v>0</v>
      </c>
      <c r="K15" s="46">
        <f>(F15*J15)</f>
        <v>0</v>
      </c>
      <c r="L15" s="28">
        <f>(N15*DIRSEK)+(O15*GENISLEME)+(P15*DARALMA)+(Q15*DIKCATAL)+(R15*CATAL)+(S15*DAMPER)</f>
        <v>1.5699999999999998</v>
      </c>
      <c r="M15" s="30">
        <f>10*L15*YOGUNLUK*POWER(I15,2)/(2*G)</f>
        <v>0</v>
      </c>
      <c r="N15" s="49">
        <v>1</v>
      </c>
      <c r="O15" s="49"/>
      <c r="P15" s="49">
        <v>1</v>
      </c>
      <c r="Q15" s="49">
        <v>1</v>
      </c>
      <c r="R15" s="49"/>
      <c r="S15" s="78">
        <v>1</v>
      </c>
      <c r="T15" s="31">
        <f>(D15+E15)*2/1000*F15</f>
        <v>46.2</v>
      </c>
    </row>
    <row r="16" spans="1:20" ht="12.75">
      <c r="A16" s="79">
        <v>1</v>
      </c>
      <c r="B16" s="77"/>
      <c r="C16" s="80">
        <f>B16/3.6</f>
        <v>0</v>
      </c>
      <c r="D16" s="77">
        <v>350</v>
      </c>
      <c r="E16" s="77">
        <v>300</v>
      </c>
      <c r="F16" s="77">
        <v>10</v>
      </c>
      <c r="G16" s="43">
        <f>1.3*((POWER((D16*E16),0.625))/(POWER((D16+E16),0.25)))</f>
        <v>353.9633730984957</v>
      </c>
      <c r="H16" s="44">
        <f>B16/(3600*(D16*E16)/1000000)</f>
        <v>0</v>
      </c>
      <c r="I16" s="45">
        <f>B16/(((POWER((G16/1000),2))/4)*PI()*3600)</f>
        <v>0</v>
      </c>
      <c r="J16" s="29">
        <f>10*(q/(G16/1000))*YOGUNLUK2*POWER(I16,2)/(2*G2)</f>
        <v>0</v>
      </c>
      <c r="K16" s="46">
        <f>(F16*J16)</f>
        <v>0</v>
      </c>
      <c r="L16" s="28">
        <f>(N16*DIRSEK)+(O16*GENISLEME)+(P16*DARALMA)+(Q16*DIKCATAL)+(R16*CATAL)+(S16*DAMPER)</f>
        <v>1.5699999999999998</v>
      </c>
      <c r="M16" s="30">
        <f>10*L16*YOGUNLUK*POWER(I16,2)/(2*G)</f>
        <v>0</v>
      </c>
      <c r="N16" s="49">
        <v>1</v>
      </c>
      <c r="O16" s="49"/>
      <c r="P16" s="49">
        <v>1</v>
      </c>
      <c r="Q16" s="49">
        <v>1</v>
      </c>
      <c r="R16" s="49"/>
      <c r="S16" s="78">
        <v>1</v>
      </c>
      <c r="T16" s="31">
        <f>(D16+E16)*2/1000*F16</f>
        <v>13</v>
      </c>
    </row>
    <row r="17" spans="1:19" ht="12.75">
      <c r="A17" s="79"/>
      <c r="B17" s="77"/>
      <c r="C17" s="80"/>
      <c r="D17" s="77"/>
      <c r="E17" s="77"/>
      <c r="F17" s="77"/>
      <c r="G17" s="43"/>
      <c r="H17" s="44"/>
      <c r="I17" s="45"/>
      <c r="J17" s="29"/>
      <c r="K17" s="46"/>
      <c r="L17" s="28"/>
      <c r="M17" s="30"/>
      <c r="N17" s="49"/>
      <c r="O17" s="49"/>
      <c r="P17" s="49"/>
      <c r="Q17" s="49"/>
      <c r="R17" s="49"/>
      <c r="S17" s="78"/>
    </row>
    <row r="18" spans="1:20" ht="12.75">
      <c r="A18" s="79">
        <v>1</v>
      </c>
      <c r="B18" s="77"/>
      <c r="C18" s="80">
        <f>B18/3.6</f>
        <v>0</v>
      </c>
      <c r="D18" s="77">
        <v>250</v>
      </c>
      <c r="E18" s="77">
        <v>250</v>
      </c>
      <c r="F18" s="77">
        <v>20</v>
      </c>
      <c r="G18" s="43">
        <f>1.3*((POWER((D18*E18),0.625))/(POWER((D18+E18),0.25)))</f>
        <v>273.29133495745714</v>
      </c>
      <c r="H18" s="44">
        <f>B18/(3600*(D18*E18)/1000000)</f>
        <v>0</v>
      </c>
      <c r="I18" s="45">
        <f>B18/(((POWER((G18/1000),2))/4)*PI()*3600)</f>
        <v>0</v>
      </c>
      <c r="J18" s="29">
        <f>10*(q/(G18/1000))*YOGUNLUK2*POWER(I18,2)/(2*G2)</f>
        <v>0</v>
      </c>
      <c r="K18" s="46">
        <f>(F18*J18)</f>
        <v>0</v>
      </c>
      <c r="L18" s="28">
        <f>(N18*DIRSEK)+(O18*GENISLEME)+(P18*DARALMA)+(Q18*DIKCATAL)+(R18*CATAL)+(S18*DAMPER)</f>
        <v>1.5699999999999998</v>
      </c>
      <c r="M18" s="30">
        <f>10*L18*YOGUNLUK*POWER(I18,2)/(2*G)</f>
        <v>0</v>
      </c>
      <c r="N18" s="49">
        <v>1</v>
      </c>
      <c r="O18" s="49"/>
      <c r="P18" s="49">
        <v>1</v>
      </c>
      <c r="Q18" s="49">
        <v>1</v>
      </c>
      <c r="R18" s="49"/>
      <c r="S18" s="78">
        <v>1</v>
      </c>
      <c r="T18" s="31">
        <f>(D18+E18)*2/1000*F18</f>
        <v>20</v>
      </c>
    </row>
    <row r="19" spans="1:20" ht="12.75">
      <c r="A19" s="79">
        <v>1</v>
      </c>
      <c r="B19" s="77"/>
      <c r="C19" s="80">
        <f>B19/3.6</f>
        <v>0</v>
      </c>
      <c r="D19" s="77">
        <v>150</v>
      </c>
      <c r="E19" s="77">
        <v>150</v>
      </c>
      <c r="F19" s="77">
        <v>3.2</v>
      </c>
      <c r="G19" s="43">
        <f>1.3*((POWER((D19*E19),0.625))/(POWER((D19+E19),0.25)))</f>
        <v>163.97480097447425</v>
      </c>
      <c r="H19" s="44">
        <f>B19/(3600*(D19*E19)/1000000)</f>
        <v>0</v>
      </c>
      <c r="I19" s="45">
        <f>B19/(((POWER((G19/1000),2))/4)*PI()*3600)</f>
        <v>0</v>
      </c>
      <c r="J19" s="29">
        <f>10*(q/(G19/1000))*YOGUNLUK2*POWER(I19,2)/(2*G2)</f>
        <v>0</v>
      </c>
      <c r="K19" s="46">
        <f>(F19*J19)</f>
        <v>0</v>
      </c>
      <c r="L19" s="28">
        <f>(N19*DIRSEK)+(O19*GENISLEME)+(P19*DARALMA)+(Q19*DIKCATAL)+(R19*CATAL)+(S19*DAMPER)</f>
        <v>1.5699999999999998</v>
      </c>
      <c r="M19" s="30">
        <f>10*L19*YOGUNLUK*POWER(I19,2)/(2*G)</f>
        <v>0</v>
      </c>
      <c r="N19" s="49">
        <v>1</v>
      </c>
      <c r="O19" s="49"/>
      <c r="P19" s="49">
        <v>1</v>
      </c>
      <c r="Q19" s="49">
        <v>1</v>
      </c>
      <c r="R19" s="49"/>
      <c r="S19" s="78">
        <v>1</v>
      </c>
      <c r="T19" s="31">
        <f>(D19+E19)*2/1000*F19</f>
        <v>1.92</v>
      </c>
    </row>
    <row r="20" spans="1:20" ht="12.75">
      <c r="A20" s="79">
        <v>1</v>
      </c>
      <c r="B20" s="77"/>
      <c r="C20" s="80">
        <f>B20/3.6</f>
        <v>0</v>
      </c>
      <c r="D20" s="77">
        <v>150</v>
      </c>
      <c r="E20" s="77">
        <v>150</v>
      </c>
      <c r="F20" s="77">
        <v>3.2</v>
      </c>
      <c r="G20" s="43">
        <f>1.3*((POWER((D20*E20),0.625))/(POWER((D20+E20),0.25)))</f>
        <v>163.97480097447425</v>
      </c>
      <c r="H20" s="44">
        <f>B20/(3600*(D20*E20)/1000000)</f>
        <v>0</v>
      </c>
      <c r="I20" s="45">
        <f>B20/(((POWER((G20/1000),2))/4)*PI()*3600)</f>
        <v>0</v>
      </c>
      <c r="J20" s="29">
        <f>10*(q/(G20/1000))*YOGUNLUK2*POWER(I20,2)/(2*G2)</f>
        <v>0</v>
      </c>
      <c r="K20" s="46">
        <f>(F20*J20)</f>
        <v>0</v>
      </c>
      <c r="L20" s="28">
        <f>(N20*DIRSEK)+(O20*GENISLEME)+(P20*DARALMA)+(Q20*DIKCATAL)+(R20*CATAL)+(S20*DAMPER)</f>
        <v>1.5699999999999998</v>
      </c>
      <c r="M20" s="30">
        <f>10*L20*YOGUNLUK*POWER(I20,2)/(2*G)</f>
        <v>0</v>
      </c>
      <c r="N20" s="49">
        <v>1</v>
      </c>
      <c r="O20" s="49"/>
      <c r="P20" s="49">
        <v>1</v>
      </c>
      <c r="Q20" s="49">
        <v>1</v>
      </c>
      <c r="R20" s="49"/>
      <c r="S20" s="78">
        <v>1</v>
      </c>
      <c r="T20" s="31">
        <f>(D20+E20)*2/1000*F20</f>
        <v>1.92</v>
      </c>
    </row>
    <row r="21" spans="1:20" ht="12.75">
      <c r="A21" s="79">
        <v>1</v>
      </c>
      <c r="B21" s="77"/>
      <c r="C21" s="80">
        <f>B21/3.6</f>
        <v>0</v>
      </c>
      <c r="D21" s="77">
        <v>150</v>
      </c>
      <c r="E21" s="77">
        <v>150</v>
      </c>
      <c r="F21" s="77">
        <v>3.2</v>
      </c>
      <c r="G21" s="43">
        <f>1.3*((POWER((D21*E21),0.625))/(POWER((D21+E21),0.25)))</f>
        <v>163.97480097447425</v>
      </c>
      <c r="H21" s="44">
        <f>B21/(3600*(D21*E21)/1000000)</f>
        <v>0</v>
      </c>
      <c r="I21" s="45">
        <f>B21/(((POWER((G21/1000),2))/4)*PI()*3600)</f>
        <v>0</v>
      </c>
      <c r="J21" s="29">
        <f>10*(q/(G21/1000))*YOGUNLUK2*POWER(I21,2)/(2*G2)</f>
        <v>0</v>
      </c>
      <c r="K21" s="46">
        <f>(F21*J21)</f>
        <v>0</v>
      </c>
      <c r="L21" s="28">
        <f>(N21*DIRSEK)+(O21*GENISLEME)+(P21*DARALMA)+(Q21*DIKCATAL)+(R21*CATAL)+(S21*DAMPER)</f>
        <v>1.5699999999999998</v>
      </c>
      <c r="M21" s="30">
        <f>10*L21*YOGUNLUK*POWER(I21,2)/(2*G)</f>
        <v>0</v>
      </c>
      <c r="N21" s="49">
        <v>1</v>
      </c>
      <c r="O21" s="49"/>
      <c r="P21" s="49">
        <v>1</v>
      </c>
      <c r="Q21" s="49">
        <v>1</v>
      </c>
      <c r="R21" s="49"/>
      <c r="S21" s="78">
        <v>1</v>
      </c>
      <c r="T21" s="31">
        <f>(D21+E21)*2/1000*F21</f>
        <v>1.92</v>
      </c>
    </row>
    <row r="22" spans="1:19" ht="12.75">
      <c r="A22" s="79"/>
      <c r="B22" s="77"/>
      <c r="C22" s="80"/>
      <c r="D22" s="77"/>
      <c r="E22" s="77"/>
      <c r="F22" s="77"/>
      <c r="G22" s="43"/>
      <c r="H22" s="44"/>
      <c r="I22" s="45"/>
      <c r="J22" s="29"/>
      <c r="K22" s="46"/>
      <c r="L22" s="28"/>
      <c r="M22" s="30"/>
      <c r="N22" s="49"/>
      <c r="O22" s="49"/>
      <c r="P22" s="49"/>
      <c r="Q22" s="49"/>
      <c r="R22" s="49"/>
      <c r="S22" s="78"/>
    </row>
    <row r="23" spans="1:20" ht="12.75">
      <c r="A23" s="79">
        <v>2</v>
      </c>
      <c r="B23" s="77">
        <v>1500</v>
      </c>
      <c r="C23" s="80">
        <f aca="true" t="shared" si="8" ref="C23:C33">B23/3.6</f>
        <v>416.66666666666663</v>
      </c>
      <c r="D23" s="77">
        <v>250</v>
      </c>
      <c r="E23" s="77">
        <v>200</v>
      </c>
      <c r="F23" s="77">
        <v>22</v>
      </c>
      <c r="G23" s="43">
        <f aca="true" t="shared" si="9" ref="G23:G33">1.3*((POWER((D23*E23),0.625))/(POWER((D23+E23),0.25)))</f>
        <v>244.05992674030924</v>
      </c>
      <c r="H23" s="44">
        <f aca="true" t="shared" si="10" ref="H23:H33">B23/(3600*(D23*E23)/1000000)</f>
        <v>8.333333333333334</v>
      </c>
      <c r="I23" s="45">
        <f aca="true" t="shared" si="11" ref="I23:I33">B23/(((POWER((G23/1000),2))/4)*PI()*3600)</f>
        <v>8.90647644736911</v>
      </c>
      <c r="J23" s="29">
        <f aca="true" t="shared" si="12" ref="J23:J33">10*(q/(G23/1000))*YOGUNLUK2*POWER(I23,2)/(2*G2)</f>
        <v>4.061971143103054</v>
      </c>
      <c r="K23" s="46">
        <f aca="true" t="shared" si="13" ref="K23:K33">(F23*J23)</f>
        <v>89.36336514826718</v>
      </c>
      <c r="L23" s="28">
        <f aca="true" t="shared" si="14" ref="L23:L33">(N23*DIRSEK)+(O23*GENISLEME)+(P23*DARALMA)+(Q23*DIKCATAL)+(R23*CATAL)+(S23*DAMPER)</f>
        <v>1.58</v>
      </c>
      <c r="M23" s="30">
        <f aca="true" t="shared" si="15" ref="M23:M33">10*L23*YOGUNLUK*POWER(I23,2)/(2*G)</f>
        <v>78.31778598895154</v>
      </c>
      <c r="N23" s="49">
        <v>4</v>
      </c>
      <c r="O23" s="49"/>
      <c r="P23" s="49">
        <v>1</v>
      </c>
      <c r="Q23" s="49"/>
      <c r="R23" s="49"/>
      <c r="S23" s="78"/>
      <c r="T23" s="31">
        <f aca="true" t="shared" si="16" ref="T23:T34">(D23+E23)*2/1000*F23</f>
        <v>19.8</v>
      </c>
    </row>
    <row r="24" spans="1:20" ht="12.75">
      <c r="A24" s="79">
        <v>3</v>
      </c>
      <c r="B24" s="77">
        <v>1000</v>
      </c>
      <c r="C24" s="80">
        <f t="shared" si="8"/>
        <v>277.77777777777777</v>
      </c>
      <c r="D24" s="77">
        <v>450</v>
      </c>
      <c r="E24" s="77">
        <v>250</v>
      </c>
      <c r="F24" s="77">
        <v>7</v>
      </c>
      <c r="G24" s="43">
        <f t="shared" si="9"/>
        <v>362.7765186595441</v>
      </c>
      <c r="H24" s="44">
        <f t="shared" si="10"/>
        <v>2.4691358024691357</v>
      </c>
      <c r="I24" s="45">
        <f t="shared" si="11"/>
        <v>2.687381234265699</v>
      </c>
      <c r="J24" s="29">
        <f t="shared" si="12"/>
        <v>0.24879454526807834</v>
      </c>
      <c r="K24" s="46">
        <f t="shared" si="13"/>
        <v>1.7415618168765483</v>
      </c>
      <c r="L24" s="28">
        <f t="shared" si="14"/>
        <v>2.33</v>
      </c>
      <c r="M24" s="30">
        <f t="shared" si="15"/>
        <v>10.5149194127821</v>
      </c>
      <c r="N24" s="49">
        <v>4</v>
      </c>
      <c r="O24" s="49"/>
      <c r="P24" s="49">
        <v>1</v>
      </c>
      <c r="Q24" s="49">
        <v>1</v>
      </c>
      <c r="R24" s="49"/>
      <c r="S24" s="78"/>
      <c r="T24" s="31">
        <f t="shared" si="16"/>
        <v>9.799999999999999</v>
      </c>
    </row>
    <row r="25" spans="1:20" ht="12.75">
      <c r="A25" s="79">
        <v>4</v>
      </c>
      <c r="B25" s="77">
        <v>500</v>
      </c>
      <c r="C25" s="80">
        <f t="shared" si="8"/>
        <v>138.88888888888889</v>
      </c>
      <c r="D25" s="77">
        <v>500</v>
      </c>
      <c r="E25" s="77">
        <v>300</v>
      </c>
      <c r="F25" s="77">
        <v>8</v>
      </c>
      <c r="G25" s="43">
        <f t="shared" si="9"/>
        <v>419.9793068775629</v>
      </c>
      <c r="H25" s="44">
        <f t="shared" si="10"/>
        <v>0.9259259259259259</v>
      </c>
      <c r="I25" s="45">
        <f t="shared" si="11"/>
        <v>1.002586464907626</v>
      </c>
      <c r="J25" s="29">
        <f t="shared" si="12"/>
        <v>0.029911434729416715</v>
      </c>
      <c r="K25" s="46">
        <f t="shared" si="13"/>
        <v>0.23929147783533372</v>
      </c>
      <c r="L25" s="28">
        <f t="shared" si="14"/>
        <v>0.47</v>
      </c>
      <c r="M25" s="30">
        <f t="shared" si="15"/>
        <v>0.2952113151962866</v>
      </c>
      <c r="N25" s="49">
        <v>1</v>
      </c>
      <c r="O25" s="49"/>
      <c r="P25" s="49">
        <v>1</v>
      </c>
      <c r="Q25" s="49"/>
      <c r="R25" s="49"/>
      <c r="S25" s="78"/>
      <c r="T25" s="31">
        <f t="shared" si="16"/>
        <v>12.8</v>
      </c>
    </row>
    <row r="26" spans="1:20" ht="12.75">
      <c r="A26" s="79">
        <v>1</v>
      </c>
      <c r="B26" s="77">
        <v>1000</v>
      </c>
      <c r="C26" s="80">
        <f t="shared" si="8"/>
        <v>277.77777777777777</v>
      </c>
      <c r="D26" s="77">
        <v>550</v>
      </c>
      <c r="E26" s="77">
        <v>300</v>
      </c>
      <c r="F26" s="77">
        <v>38</v>
      </c>
      <c r="G26" s="43">
        <f t="shared" si="9"/>
        <v>439.05212757212666</v>
      </c>
      <c r="H26" s="44">
        <f t="shared" si="10"/>
        <v>1.6835016835016836</v>
      </c>
      <c r="I26" s="45">
        <f t="shared" si="11"/>
        <v>1.8347438720066367</v>
      </c>
      <c r="J26" s="29">
        <f t="shared" si="12"/>
        <v>0.09582002249440923</v>
      </c>
      <c r="K26" s="46">
        <f t="shared" si="13"/>
        <v>3.6411608547875507</v>
      </c>
      <c r="L26" s="28">
        <f t="shared" si="14"/>
        <v>1.5699999999999998</v>
      </c>
      <c r="M26" s="30">
        <f t="shared" si="15"/>
        <v>3.302493802104083</v>
      </c>
      <c r="N26" s="49">
        <v>1</v>
      </c>
      <c r="O26" s="49"/>
      <c r="P26" s="49">
        <v>1</v>
      </c>
      <c r="Q26" s="49">
        <v>1</v>
      </c>
      <c r="R26" s="49"/>
      <c r="S26" s="78">
        <v>1</v>
      </c>
      <c r="T26" s="31">
        <f t="shared" si="16"/>
        <v>64.6</v>
      </c>
    </row>
    <row r="27" spans="1:20" ht="12.75">
      <c r="A27" s="79">
        <v>2</v>
      </c>
      <c r="B27" s="77">
        <v>1400</v>
      </c>
      <c r="C27" s="80">
        <f t="shared" si="8"/>
        <v>388.88888888888886</v>
      </c>
      <c r="D27" s="77">
        <v>750</v>
      </c>
      <c r="E27" s="77">
        <v>350</v>
      </c>
      <c r="F27" s="77">
        <v>15</v>
      </c>
      <c r="G27" s="43">
        <f t="shared" si="9"/>
        <v>550.2385301571605</v>
      </c>
      <c r="H27" s="44">
        <f t="shared" si="10"/>
        <v>1.4814814814814814</v>
      </c>
      <c r="I27" s="45">
        <f t="shared" si="11"/>
        <v>1.6354363894271993</v>
      </c>
      <c r="J27" s="29">
        <f t="shared" si="12"/>
        <v>0.06074881043258137</v>
      </c>
      <c r="K27" s="46">
        <f t="shared" si="13"/>
        <v>0.9112321564887205</v>
      </c>
      <c r="L27" s="28">
        <f t="shared" si="14"/>
        <v>1.58</v>
      </c>
      <c r="M27" s="30">
        <f t="shared" si="15"/>
        <v>2.6406805567363443</v>
      </c>
      <c r="N27" s="49">
        <v>4</v>
      </c>
      <c r="O27" s="49"/>
      <c r="P27" s="49">
        <v>1</v>
      </c>
      <c r="Q27" s="49"/>
      <c r="R27" s="49"/>
      <c r="S27" s="78"/>
      <c r="T27" s="31">
        <f t="shared" si="16"/>
        <v>33</v>
      </c>
    </row>
    <row r="28" spans="1:20" ht="12.75">
      <c r="A28" s="79">
        <v>3</v>
      </c>
      <c r="B28" s="77">
        <v>1470</v>
      </c>
      <c r="C28" s="80">
        <f t="shared" si="8"/>
        <v>408.3333333333333</v>
      </c>
      <c r="D28" s="94">
        <v>750</v>
      </c>
      <c r="E28" s="94">
        <v>350</v>
      </c>
      <c r="F28" s="94">
        <v>15</v>
      </c>
      <c r="G28" s="43">
        <f t="shared" si="9"/>
        <v>550.2385301571605</v>
      </c>
      <c r="H28" s="44">
        <f t="shared" si="10"/>
        <v>1.5555555555555556</v>
      </c>
      <c r="I28" s="45">
        <f t="shared" si="11"/>
        <v>1.7172082088985592</v>
      </c>
      <c r="J28" s="29">
        <f t="shared" si="12"/>
        <v>0.06697556350192095</v>
      </c>
      <c r="K28" s="46">
        <f t="shared" si="13"/>
        <v>1.0046334525288143</v>
      </c>
      <c r="L28" s="28">
        <f t="shared" si="14"/>
        <v>2.33</v>
      </c>
      <c r="M28" s="30">
        <f t="shared" si="15"/>
        <v>4.29332039946724</v>
      </c>
      <c r="N28" s="49">
        <v>4</v>
      </c>
      <c r="O28" s="49"/>
      <c r="P28" s="49">
        <v>1</v>
      </c>
      <c r="Q28" s="49">
        <v>1</v>
      </c>
      <c r="R28" s="49"/>
      <c r="S28" s="78"/>
      <c r="T28" s="31">
        <f t="shared" si="16"/>
        <v>33</v>
      </c>
    </row>
    <row r="29" spans="1:20" ht="12.75">
      <c r="A29" s="79">
        <v>4</v>
      </c>
      <c r="B29" s="77">
        <v>2940</v>
      </c>
      <c r="C29" s="80">
        <f t="shared" si="8"/>
        <v>816.6666666666666</v>
      </c>
      <c r="D29" s="94">
        <v>600</v>
      </c>
      <c r="E29" s="94">
        <v>300</v>
      </c>
      <c r="F29" s="94">
        <v>37</v>
      </c>
      <c r="G29" s="43">
        <f t="shared" si="9"/>
        <v>457.01245977782906</v>
      </c>
      <c r="H29" s="44">
        <f t="shared" si="10"/>
        <v>4.537037037037037</v>
      </c>
      <c r="I29" s="45">
        <f t="shared" si="11"/>
        <v>4.978504075720528</v>
      </c>
      <c r="J29" s="29">
        <f t="shared" si="12"/>
        <v>0.6777837560042367</v>
      </c>
      <c r="K29" s="46">
        <f t="shared" si="13"/>
        <v>25.077998972156756</v>
      </c>
      <c r="L29" s="28">
        <f t="shared" si="14"/>
        <v>0.47</v>
      </c>
      <c r="M29" s="30">
        <f t="shared" si="15"/>
        <v>7.279257105930373</v>
      </c>
      <c r="N29" s="49">
        <v>1</v>
      </c>
      <c r="O29" s="49"/>
      <c r="P29" s="49">
        <v>1</v>
      </c>
      <c r="Q29" s="49"/>
      <c r="R29" s="49"/>
      <c r="S29" s="78"/>
      <c r="T29" s="31">
        <f t="shared" si="16"/>
        <v>66.60000000000001</v>
      </c>
    </row>
    <row r="30" spans="1:20" ht="409.5">
      <c r="A30" s="79">
        <v>1</v>
      </c>
      <c r="B30" s="77">
        <v>2700</v>
      </c>
      <c r="C30" s="80">
        <f t="shared" si="8"/>
        <v>750</v>
      </c>
      <c r="D30" s="94">
        <v>500</v>
      </c>
      <c r="E30" s="94">
        <v>300</v>
      </c>
      <c r="F30" s="94">
        <v>8</v>
      </c>
      <c r="G30" s="43">
        <f t="shared" si="9"/>
        <v>419.9793068775629</v>
      </c>
      <c r="H30" s="44">
        <f t="shared" si="10"/>
        <v>5</v>
      </c>
      <c r="I30" s="45">
        <f t="shared" si="11"/>
        <v>5.41396691050118</v>
      </c>
      <c r="J30" s="29">
        <f t="shared" si="12"/>
        <v>0.8722174367097913</v>
      </c>
      <c r="K30" s="46">
        <f t="shared" si="13"/>
        <v>6.977739493678331</v>
      </c>
      <c r="L30" s="28">
        <f t="shared" si="14"/>
        <v>1.5699999999999998</v>
      </c>
      <c r="M30" s="30">
        <f t="shared" si="15"/>
        <v>28.755592049498368</v>
      </c>
      <c r="N30" s="49">
        <v>1</v>
      </c>
      <c r="O30" s="49"/>
      <c r="P30" s="49">
        <v>1</v>
      </c>
      <c r="Q30" s="49">
        <v>1</v>
      </c>
      <c r="R30" s="49"/>
      <c r="S30" s="78">
        <v>1</v>
      </c>
      <c r="T30" s="31">
        <f t="shared" si="16"/>
        <v>12.8</v>
      </c>
    </row>
    <row r="31" spans="1:20" ht="409.5">
      <c r="A31" s="79">
        <v>2</v>
      </c>
      <c r="B31" s="77">
        <v>400</v>
      </c>
      <c r="C31" s="80">
        <f t="shared" si="8"/>
        <v>111.11111111111111</v>
      </c>
      <c r="D31" s="94">
        <v>400</v>
      </c>
      <c r="E31" s="94">
        <v>300</v>
      </c>
      <c r="F31" s="94">
        <v>8</v>
      </c>
      <c r="G31" s="43">
        <f t="shared" si="9"/>
        <v>377.7088154663358</v>
      </c>
      <c r="H31" s="44">
        <f t="shared" si="10"/>
        <v>0.9259259259259259</v>
      </c>
      <c r="I31" s="45">
        <f t="shared" si="11"/>
        <v>0.991638470960145</v>
      </c>
      <c r="J31" s="29">
        <f t="shared" si="12"/>
        <v>0.03253651815791417</v>
      </c>
      <c r="K31" s="46">
        <f t="shared" si="13"/>
        <v>0.26029214526331335</v>
      </c>
      <c r="L31" s="28">
        <f t="shared" si="14"/>
        <v>1.58</v>
      </c>
      <c r="M31" s="30">
        <f t="shared" si="15"/>
        <v>0.9708570488931503</v>
      </c>
      <c r="N31" s="49">
        <v>4</v>
      </c>
      <c r="O31" s="49"/>
      <c r="P31" s="49">
        <v>1</v>
      </c>
      <c r="Q31" s="49"/>
      <c r="R31" s="49"/>
      <c r="S31" s="78"/>
      <c r="T31" s="31">
        <f t="shared" si="16"/>
        <v>11.2</v>
      </c>
    </row>
    <row r="32" spans="1:20" ht="409.5">
      <c r="A32" s="79">
        <v>3</v>
      </c>
      <c r="B32" s="77">
        <v>1000</v>
      </c>
      <c r="C32" s="80">
        <f t="shared" si="8"/>
        <v>277.77777777777777</v>
      </c>
      <c r="D32" s="94">
        <v>350</v>
      </c>
      <c r="E32" s="94">
        <v>250</v>
      </c>
      <c r="F32" s="94">
        <v>14</v>
      </c>
      <c r="G32" s="43">
        <f t="shared" si="9"/>
        <v>322.22599457757144</v>
      </c>
      <c r="H32" s="44">
        <f t="shared" si="10"/>
        <v>3.1746031746031744</v>
      </c>
      <c r="I32" s="45">
        <f t="shared" si="11"/>
        <v>3.4063280605095114</v>
      </c>
      <c r="J32" s="29">
        <f t="shared" si="12"/>
        <v>0.4500220920729549</v>
      </c>
      <c r="K32" s="46">
        <f t="shared" si="13"/>
        <v>6.300309289021369</v>
      </c>
      <c r="L32" s="28">
        <f t="shared" si="14"/>
        <v>2.33</v>
      </c>
      <c r="M32" s="30">
        <f t="shared" si="15"/>
        <v>16.893527087310172</v>
      </c>
      <c r="N32" s="49">
        <v>4</v>
      </c>
      <c r="O32" s="49"/>
      <c r="P32" s="49">
        <v>1</v>
      </c>
      <c r="Q32" s="49">
        <v>1</v>
      </c>
      <c r="R32" s="49"/>
      <c r="S32" s="78"/>
      <c r="T32" s="31">
        <f t="shared" si="16"/>
        <v>16.8</v>
      </c>
    </row>
    <row r="33" spans="1:20" ht="409.5">
      <c r="A33" s="79">
        <v>4</v>
      </c>
      <c r="B33" s="77">
        <v>1200</v>
      </c>
      <c r="C33" s="80">
        <f t="shared" si="8"/>
        <v>333.3333333333333</v>
      </c>
      <c r="D33" s="94">
        <v>700</v>
      </c>
      <c r="E33" s="94">
        <v>350</v>
      </c>
      <c r="F33" s="94">
        <v>25</v>
      </c>
      <c r="G33" s="43">
        <f t="shared" si="9"/>
        <v>533.1812030741336</v>
      </c>
      <c r="H33" s="44">
        <f t="shared" si="10"/>
        <v>1.3605442176870748</v>
      </c>
      <c r="I33" s="45">
        <f t="shared" si="11"/>
        <v>1.4929291688957873</v>
      </c>
      <c r="J33" s="29">
        <f t="shared" si="12"/>
        <v>0.05224263086756</v>
      </c>
      <c r="K33" s="46">
        <f t="shared" si="13"/>
        <v>1.306065771689</v>
      </c>
      <c r="L33" s="28">
        <f t="shared" si="14"/>
        <v>0.47</v>
      </c>
      <c r="M33" s="30">
        <f t="shared" si="15"/>
        <v>0.6545875362765022</v>
      </c>
      <c r="N33" s="49">
        <v>1</v>
      </c>
      <c r="O33" s="49"/>
      <c r="P33" s="49">
        <v>1</v>
      </c>
      <c r="Q33" s="49"/>
      <c r="R33" s="49"/>
      <c r="S33" s="78"/>
      <c r="T33" s="31">
        <f t="shared" si="16"/>
        <v>52.5</v>
      </c>
    </row>
    <row r="34" spans="1:20" ht="409.5">
      <c r="A34" s="82"/>
      <c r="B34" s="35"/>
      <c r="C34" s="43"/>
      <c r="D34" s="35"/>
      <c r="E34" s="35"/>
      <c r="F34" s="35"/>
      <c r="G34" s="43"/>
      <c r="H34" s="44"/>
      <c r="I34" s="45"/>
      <c r="J34" s="54"/>
      <c r="K34" s="46"/>
      <c r="L34" s="39"/>
      <c r="M34" s="46"/>
      <c r="N34" s="49"/>
      <c r="O34" s="49"/>
      <c r="P34" s="49"/>
      <c r="Q34" s="49"/>
      <c r="R34" s="49"/>
      <c r="S34" s="78"/>
      <c r="T34" s="31">
        <f t="shared" si="16"/>
        <v>0</v>
      </c>
    </row>
    <row r="35" spans="1:19" ht="409.5">
      <c r="A35" s="79"/>
      <c r="B35" s="77"/>
      <c r="C35" s="80"/>
      <c r="D35" s="77"/>
      <c r="E35" s="77"/>
      <c r="F35" s="77"/>
      <c r="G35" s="43"/>
      <c r="H35" s="44"/>
      <c r="I35" s="45"/>
      <c r="J35" s="29"/>
      <c r="K35" s="46"/>
      <c r="L35" s="28"/>
      <c r="M35" s="30"/>
      <c r="N35" s="49"/>
      <c r="O35" s="49"/>
      <c r="P35" s="49"/>
      <c r="Q35" s="49"/>
      <c r="R35" s="49"/>
      <c r="S35" s="78"/>
    </row>
    <row r="36" spans="1:19" ht="409.5">
      <c r="A36" s="83"/>
      <c r="B36" s="47"/>
      <c r="C36" s="47"/>
      <c r="D36" s="47"/>
      <c r="E36" s="47"/>
      <c r="F36" s="47"/>
      <c r="G36" s="48"/>
      <c r="H36" s="48"/>
      <c r="I36" s="51"/>
      <c r="J36" s="38"/>
      <c r="K36" s="36">
        <f>SUM(K7:K35)</f>
        <v>11513.006062778977</v>
      </c>
      <c r="L36" s="37" t="s">
        <v>11</v>
      </c>
      <c r="M36" s="36">
        <f>SUM(M7:M35)</f>
        <v>28912.300661924626</v>
      </c>
      <c r="N36" s="38"/>
      <c r="O36" s="49"/>
      <c r="P36" s="49"/>
      <c r="Q36" s="49"/>
      <c r="R36" s="49"/>
      <c r="S36" s="78"/>
    </row>
    <row r="37" spans="1:19" ht="409.5">
      <c r="A37" s="83"/>
      <c r="B37" s="47"/>
      <c r="C37" s="47"/>
      <c r="D37" s="47"/>
      <c r="E37" s="47"/>
      <c r="F37" s="47"/>
      <c r="G37" s="48"/>
      <c r="H37" s="48"/>
      <c r="I37" s="40"/>
      <c r="J37" s="41"/>
      <c r="K37" s="41"/>
      <c r="L37" s="42" t="s">
        <v>12</v>
      </c>
      <c r="M37" s="36">
        <f>SUM(K36,M36)</f>
        <v>40425.3067247036</v>
      </c>
      <c r="N37" s="38" t="s">
        <v>13</v>
      </c>
      <c r="O37" s="49"/>
      <c r="P37" s="49"/>
      <c r="Q37" s="49"/>
      <c r="R37" s="49"/>
      <c r="S37" s="78"/>
    </row>
    <row r="38" spans="1:19" ht="409.5">
      <c r="A38" s="83"/>
      <c r="B38" s="47"/>
      <c r="C38" s="47"/>
      <c r="D38" s="47"/>
      <c r="E38" s="47"/>
      <c r="F38" s="47"/>
      <c r="G38" s="48"/>
      <c r="H38" s="48"/>
      <c r="I38" s="40"/>
      <c r="J38" s="41"/>
      <c r="K38" s="41"/>
      <c r="L38" s="42" t="s">
        <v>26</v>
      </c>
      <c r="M38" s="38">
        <v>20</v>
      </c>
      <c r="N38" s="38" t="s">
        <v>13</v>
      </c>
      <c r="O38" s="49"/>
      <c r="P38" s="49"/>
      <c r="Q38" s="49"/>
      <c r="R38" s="49"/>
      <c r="S38" s="78"/>
    </row>
    <row r="39" spans="1:19" ht="409.5">
      <c r="A39" s="83"/>
      <c r="B39" s="47"/>
      <c r="C39" s="47"/>
      <c r="D39" s="47"/>
      <c r="E39" s="47"/>
      <c r="F39" s="47"/>
      <c r="G39" s="48"/>
      <c r="H39" s="48"/>
      <c r="I39" s="40"/>
      <c r="J39" s="41"/>
      <c r="K39" s="41"/>
      <c r="L39" s="42" t="s">
        <v>14</v>
      </c>
      <c r="M39" s="36">
        <f>SUM(M37:M38)</f>
        <v>40445.3067247036</v>
      </c>
      <c r="N39" s="38" t="s">
        <v>13</v>
      </c>
      <c r="O39" s="49"/>
      <c r="P39" s="49"/>
      <c r="Q39" s="49"/>
      <c r="R39" s="49"/>
      <c r="S39" s="78"/>
    </row>
    <row r="40" spans="1:19" ht="409.5">
      <c r="A40" s="83"/>
      <c r="B40" s="47"/>
      <c r="C40" s="47"/>
      <c r="D40" s="47"/>
      <c r="E40" s="47"/>
      <c r="F40" s="47"/>
      <c r="G40" s="48"/>
      <c r="H40" s="48"/>
      <c r="I40" s="40"/>
      <c r="J40" s="41"/>
      <c r="K40" s="41"/>
      <c r="L40" s="42" t="s">
        <v>27</v>
      </c>
      <c r="M40" s="36">
        <f>M39*0.2</f>
        <v>8089.061344940721</v>
      </c>
      <c r="N40" s="38" t="s">
        <v>13</v>
      </c>
      <c r="O40" s="49"/>
      <c r="P40" s="49"/>
      <c r="Q40" s="49"/>
      <c r="R40" s="49"/>
      <c r="S40" s="78"/>
    </row>
    <row r="41" spans="1:19" ht="409.5">
      <c r="A41" s="83"/>
      <c r="B41" s="47"/>
      <c r="C41" s="47"/>
      <c r="D41" s="47"/>
      <c r="E41" s="47"/>
      <c r="F41" s="47"/>
      <c r="G41" s="48"/>
      <c r="H41" s="48"/>
      <c r="I41" s="40"/>
      <c r="J41" s="41"/>
      <c r="K41" s="41"/>
      <c r="L41" s="42" t="s">
        <v>14</v>
      </c>
      <c r="M41" s="50">
        <f>SUM(M39:M40)</f>
        <v>48534.36806964432</v>
      </c>
      <c r="N41" s="38" t="s">
        <v>13</v>
      </c>
      <c r="O41" s="49"/>
      <c r="P41" s="49"/>
      <c r="Q41" s="49"/>
      <c r="R41" s="49"/>
      <c r="S41" s="78"/>
    </row>
    <row r="42" spans="1:19" ht="409.5">
      <c r="A42" s="84"/>
      <c r="B42" s="85"/>
      <c r="C42" s="85"/>
      <c r="D42" s="85"/>
      <c r="E42" s="85"/>
      <c r="F42" s="85"/>
      <c r="G42" s="86"/>
      <c r="H42" s="86"/>
      <c r="I42" s="86"/>
      <c r="J42" s="85"/>
      <c r="K42" s="85"/>
      <c r="L42" s="85"/>
      <c r="M42" s="85"/>
      <c r="N42" s="87"/>
      <c r="O42" s="87"/>
      <c r="P42" s="87"/>
      <c r="Q42" s="87"/>
      <c r="R42" s="87"/>
      <c r="S42" s="88"/>
    </row>
    <row r="43" spans="1:19" ht="19.5" customHeight="1">
      <c r="A43" s="75"/>
      <c r="B43" s="76" t="s">
        <v>62</v>
      </c>
      <c r="C43" s="77"/>
      <c r="D43" s="77"/>
      <c r="E43" s="77"/>
      <c r="F43" s="77"/>
      <c r="G43" s="48"/>
      <c r="H43" s="48"/>
      <c r="I43" s="48"/>
      <c r="J43" s="60"/>
      <c r="K43" s="47"/>
      <c r="L43" s="60"/>
      <c r="M43" s="60"/>
      <c r="N43" s="49"/>
      <c r="O43" s="49"/>
      <c r="P43" s="49"/>
      <c r="Q43" s="49"/>
      <c r="R43" s="49"/>
      <c r="S43" s="78"/>
    </row>
    <row r="44" spans="1:19" ht="409.5">
      <c r="A44" s="82">
        <v>2</v>
      </c>
      <c r="B44" s="35">
        <v>1200</v>
      </c>
      <c r="C44" s="43">
        <f>B44/3.6</f>
        <v>333.3333333333333</v>
      </c>
      <c r="D44" s="35">
        <v>400</v>
      </c>
      <c r="E44" s="77">
        <v>150</v>
      </c>
      <c r="F44" s="35">
        <v>7</v>
      </c>
      <c r="G44" s="43">
        <f>1.3*((POWER((D44*E44),0.625))/(POWER((D44+E44),0.25)))</f>
        <v>260.1340553559059</v>
      </c>
      <c r="H44" s="44">
        <f>B44/(3600*(D44*E44)/1000000)</f>
        <v>5.555555555555555</v>
      </c>
      <c r="I44" s="45">
        <f>B44/(((POWER((G44/1000),2))/4)*PI()*3600)</f>
        <v>6.271832352881846</v>
      </c>
      <c r="J44" s="54">
        <f>10*(q/(G44/1000))*YOGUNLUK2*POWER(I44,2)/(2*G2)</f>
        <v>1.889788202722594</v>
      </c>
      <c r="K44" s="46">
        <f>(F44*J44)</f>
        <v>13.228517419058159</v>
      </c>
      <c r="L44" s="39">
        <f>(N44*DIRSEK)+(O44*GENISLEME)+(P44*DARALMA)+(Q44*DIKCATAL)+(R44*CATAL)+(S44*DAMPER)</f>
        <v>0.47</v>
      </c>
      <c r="M44" s="46">
        <f>10*L44*YOGUNLUK*POWER(I44,2)/(2*G)</f>
        <v>11.552559320042462</v>
      </c>
      <c r="N44" s="49">
        <v>1</v>
      </c>
      <c r="O44" s="49"/>
      <c r="P44" s="49">
        <v>1</v>
      </c>
      <c r="Q44" s="49"/>
      <c r="R44" s="49"/>
      <c r="S44" s="78"/>
    </row>
    <row r="45" spans="1:19" ht="409.5">
      <c r="A45" s="82"/>
      <c r="B45" s="35"/>
      <c r="C45" s="43"/>
      <c r="D45" s="35"/>
      <c r="E45" s="35"/>
      <c r="F45" s="35"/>
      <c r="G45" s="43"/>
      <c r="H45" s="44"/>
      <c r="I45" s="45"/>
      <c r="J45" s="54"/>
      <c r="K45" s="46"/>
      <c r="L45" s="39"/>
      <c r="M45" s="46"/>
      <c r="N45" s="49"/>
      <c r="O45" s="49"/>
      <c r="P45" s="49"/>
      <c r="Q45" s="49"/>
      <c r="R45" s="49"/>
      <c r="S45" s="78"/>
    </row>
    <row r="46" spans="1:19" ht="409.5">
      <c r="A46" s="79"/>
      <c r="B46" s="77"/>
      <c r="C46" s="80"/>
      <c r="D46" s="77"/>
      <c r="E46" s="77"/>
      <c r="F46" s="77"/>
      <c r="G46" s="43"/>
      <c r="H46" s="44"/>
      <c r="I46" s="45"/>
      <c r="J46" s="29"/>
      <c r="K46" s="46"/>
      <c r="L46" s="28"/>
      <c r="M46" s="30"/>
      <c r="N46" s="49"/>
      <c r="O46" s="49"/>
      <c r="P46" s="49"/>
      <c r="Q46" s="49"/>
      <c r="R46" s="49"/>
      <c r="S46" s="78"/>
    </row>
    <row r="47" spans="1:19" ht="409.5">
      <c r="A47" s="83"/>
      <c r="B47" s="47"/>
      <c r="C47" s="47"/>
      <c r="D47" s="47"/>
      <c r="E47" s="47"/>
      <c r="F47" s="47"/>
      <c r="G47" s="48"/>
      <c r="H47" s="48"/>
      <c r="I47" s="51"/>
      <c r="J47" s="38"/>
      <c r="K47" s="36">
        <f>SUM(K44:K46)</f>
        <v>13.228517419058159</v>
      </c>
      <c r="L47" s="37" t="s">
        <v>11</v>
      </c>
      <c r="M47" s="36">
        <f>SUM(M44:M46)</f>
        <v>11.552559320042462</v>
      </c>
      <c r="N47" s="38"/>
      <c r="O47" s="49"/>
      <c r="P47" s="49"/>
      <c r="Q47" s="49"/>
      <c r="R47" s="49"/>
      <c r="S47" s="78"/>
    </row>
    <row r="48" spans="1:19" ht="409.5">
      <c r="A48" s="83"/>
      <c r="B48" s="47"/>
      <c r="C48" s="47"/>
      <c r="D48" s="47"/>
      <c r="E48" s="47"/>
      <c r="F48" s="47"/>
      <c r="G48" s="48"/>
      <c r="H48" s="48"/>
      <c r="I48" s="40"/>
      <c r="J48" s="41"/>
      <c r="K48" s="41"/>
      <c r="L48" s="42" t="s">
        <v>12</v>
      </c>
      <c r="M48" s="36">
        <f>SUM(K47,M47)</f>
        <v>24.78107673910062</v>
      </c>
      <c r="N48" s="38" t="s">
        <v>13</v>
      </c>
      <c r="O48" s="49"/>
      <c r="P48" s="49"/>
      <c r="Q48" s="49"/>
      <c r="R48" s="49"/>
      <c r="S48" s="78"/>
    </row>
    <row r="49" spans="1:19" ht="409.5">
      <c r="A49" s="83"/>
      <c r="B49" s="47"/>
      <c r="C49" s="47"/>
      <c r="D49" s="47"/>
      <c r="E49" s="47"/>
      <c r="F49" s="47"/>
      <c r="G49" s="48"/>
      <c r="H49" s="48"/>
      <c r="I49" s="40"/>
      <c r="J49" s="41"/>
      <c r="K49" s="41"/>
      <c r="L49" s="42" t="s">
        <v>26</v>
      </c>
      <c r="M49" s="38">
        <v>20</v>
      </c>
      <c r="N49" s="38" t="s">
        <v>13</v>
      </c>
      <c r="O49" s="49"/>
      <c r="P49" s="49"/>
      <c r="Q49" s="49"/>
      <c r="R49" s="49"/>
      <c r="S49" s="78"/>
    </row>
    <row r="50" spans="1:19" ht="409.5">
      <c r="A50" s="83"/>
      <c r="B50" s="47"/>
      <c r="C50" s="47"/>
      <c r="D50" s="47"/>
      <c r="E50" s="47"/>
      <c r="F50" s="47"/>
      <c r="G50" s="48"/>
      <c r="H50" s="48"/>
      <c r="I50" s="40"/>
      <c r="J50" s="41"/>
      <c r="K50" s="41"/>
      <c r="L50" s="42" t="s">
        <v>14</v>
      </c>
      <c r="M50" s="36">
        <f>SUM(M48:M49)</f>
        <v>44.78107673910062</v>
      </c>
      <c r="N50" s="38" t="s">
        <v>13</v>
      </c>
      <c r="O50" s="49"/>
      <c r="P50" s="49"/>
      <c r="Q50" s="49"/>
      <c r="R50" s="49"/>
      <c r="S50" s="78"/>
    </row>
    <row r="51" spans="1:19" ht="409.5">
      <c r="A51" s="83"/>
      <c r="B51" s="47"/>
      <c r="C51" s="47"/>
      <c r="D51" s="47"/>
      <c r="E51" s="47"/>
      <c r="F51" s="47"/>
      <c r="G51" s="48"/>
      <c r="H51" s="48"/>
      <c r="I51" s="40"/>
      <c r="J51" s="41"/>
      <c r="K51" s="41"/>
      <c r="L51" s="42" t="s">
        <v>27</v>
      </c>
      <c r="M51" s="36">
        <f>M50*0.2</f>
        <v>8.956215347820125</v>
      </c>
      <c r="N51" s="38" t="s">
        <v>13</v>
      </c>
      <c r="O51" s="49"/>
      <c r="P51" s="49"/>
      <c r="Q51" s="49"/>
      <c r="R51" s="49"/>
      <c r="S51" s="78"/>
    </row>
    <row r="52" spans="1:19" ht="409.5">
      <c r="A52" s="83"/>
      <c r="B52" s="47"/>
      <c r="C52" s="47"/>
      <c r="D52" s="47"/>
      <c r="E52" s="47"/>
      <c r="F52" s="47"/>
      <c r="G52" s="48"/>
      <c r="H52" s="48"/>
      <c r="I52" s="40"/>
      <c r="J52" s="41"/>
      <c r="K52" s="41"/>
      <c r="L52" s="42" t="s">
        <v>14</v>
      </c>
      <c r="M52" s="50">
        <f>SUM(M50:M51)</f>
        <v>53.737292086920746</v>
      </c>
      <c r="N52" s="38" t="s">
        <v>13</v>
      </c>
      <c r="O52" s="49"/>
      <c r="P52" s="49"/>
      <c r="Q52" s="49"/>
      <c r="R52" s="49"/>
      <c r="S52" s="78"/>
    </row>
    <row r="53" spans="1:19" ht="13.5" thickBot="1">
      <c r="A53" s="89"/>
      <c r="B53" s="90"/>
      <c r="C53" s="90"/>
      <c r="D53" s="90"/>
      <c r="E53" s="90"/>
      <c r="F53" s="90"/>
      <c r="G53" s="91"/>
      <c r="H53" s="91"/>
      <c r="I53" s="91"/>
      <c r="J53" s="90"/>
      <c r="K53" s="90"/>
      <c r="L53" s="90"/>
      <c r="M53" s="90"/>
      <c r="N53" s="92"/>
      <c r="O53" s="92"/>
      <c r="P53" s="92"/>
      <c r="Q53" s="92"/>
      <c r="R53" s="92"/>
      <c r="S53" s="93"/>
    </row>
    <row r="54" ht="14.25" thickBot="1" thickTop="1"/>
    <row r="55" spans="1:19" ht="19.5" customHeight="1" thickTop="1">
      <c r="A55" s="68"/>
      <c r="B55" s="69" t="s">
        <v>60</v>
      </c>
      <c r="C55" s="70"/>
      <c r="D55" s="70"/>
      <c r="E55" s="70"/>
      <c r="F55" s="70"/>
      <c r="G55" s="71"/>
      <c r="H55" s="71"/>
      <c r="I55" s="71"/>
      <c r="J55" s="72"/>
      <c r="K55" s="72"/>
      <c r="L55" s="72"/>
      <c r="M55" s="72"/>
      <c r="N55" s="73"/>
      <c r="O55" s="73"/>
      <c r="P55" s="73"/>
      <c r="Q55" s="73"/>
      <c r="R55" s="73"/>
      <c r="S55" s="74"/>
    </row>
    <row r="56" spans="1:19" ht="19.5" customHeight="1">
      <c r="A56" s="75"/>
      <c r="B56" s="76" t="s">
        <v>61</v>
      </c>
      <c r="C56" s="77"/>
      <c r="D56" s="77"/>
      <c r="E56" s="77"/>
      <c r="F56" s="77"/>
      <c r="G56" s="48"/>
      <c r="H56" s="48"/>
      <c r="I56" s="48"/>
      <c r="J56" s="60"/>
      <c r="K56" s="47"/>
      <c r="L56" s="60"/>
      <c r="M56" s="60"/>
      <c r="N56" s="49"/>
      <c r="O56" s="49"/>
      <c r="P56" s="49"/>
      <c r="Q56" s="49"/>
      <c r="R56" s="49"/>
      <c r="S56" s="78"/>
    </row>
    <row r="57" spans="1:20" ht="409.5">
      <c r="A57" s="79">
        <v>1</v>
      </c>
      <c r="B57" s="77">
        <f>295*4</f>
        <v>1180</v>
      </c>
      <c r="C57" s="80">
        <f aca="true" t="shared" si="17" ref="C57:C62">B57/3.6</f>
        <v>327.77777777777777</v>
      </c>
      <c r="D57" s="77">
        <v>300</v>
      </c>
      <c r="E57" s="77">
        <v>300</v>
      </c>
      <c r="F57" s="77">
        <v>6</v>
      </c>
      <c r="G57" s="43">
        <f aca="true" t="shared" si="18" ref="G57:G62">1.3*((POWER((D57*E57),0.625))/(POWER((D57+E57),0.25)))</f>
        <v>327.9496019489486</v>
      </c>
      <c r="H57" s="44">
        <f aca="true" t="shared" si="19" ref="H57:H62">B57/(3600*(D57*E57)/1000000)</f>
        <v>3.6419753086419755</v>
      </c>
      <c r="I57" s="45">
        <f aca="true" t="shared" si="20" ref="I57:I62">B57/(((POWER((G57/1000),2))/4)*PI()*3600)</f>
        <v>3.880390288061164</v>
      </c>
      <c r="J57" s="29">
        <f aca="true" t="shared" si="21" ref="J57:J62">10*(q/(G57/1000))*YOGUNLUK2*POWER(I57,2)/(2*G2)</f>
        <v>0.5738061155595549</v>
      </c>
      <c r="K57" s="46">
        <f aca="true" t="shared" si="22" ref="K57:K62">(F57*J57)</f>
        <v>3.442836693357329</v>
      </c>
      <c r="L57" s="28">
        <f aca="true" t="shared" si="23" ref="L57:L62">(N57*DIRSEK)+(O57*GENISLEME)+(P57*DARALMA)+(Q57*DIKCATAL)+(R57*CATAL)+(S57*DAMPER)</f>
        <v>0</v>
      </c>
      <c r="M57" s="30">
        <f aca="true" t="shared" si="24" ref="M57:M62">10*L57*YOGUNLUK*POWER(I57,2)/(2*G)</f>
        <v>0</v>
      </c>
      <c r="N57" s="49"/>
      <c r="O57" s="49"/>
      <c r="P57" s="49"/>
      <c r="Q57" s="49"/>
      <c r="R57" s="49"/>
      <c r="S57" s="78"/>
      <c r="T57" s="31">
        <f aca="true" t="shared" si="25" ref="T57:T63">(D57+E57)*2/1000*F57</f>
        <v>7.199999999999999</v>
      </c>
    </row>
    <row r="58" spans="1:20" ht="409.5">
      <c r="A58" s="79">
        <v>2</v>
      </c>
      <c r="B58" s="77">
        <f>B57*2</f>
        <v>2360</v>
      </c>
      <c r="C58" s="80">
        <f t="shared" si="17"/>
        <v>655.5555555555555</v>
      </c>
      <c r="D58" s="77">
        <v>500</v>
      </c>
      <c r="E58" s="77">
        <v>300</v>
      </c>
      <c r="F58" s="77">
        <v>5</v>
      </c>
      <c r="G58" s="43">
        <f t="shared" si="18"/>
        <v>419.9793068775629</v>
      </c>
      <c r="H58" s="44">
        <f t="shared" si="19"/>
        <v>4.37037037037037</v>
      </c>
      <c r="I58" s="45">
        <f t="shared" si="20"/>
        <v>4.732208114363994</v>
      </c>
      <c r="J58" s="29">
        <f t="shared" si="21"/>
        <v>0.6663789074758373</v>
      </c>
      <c r="K58" s="46">
        <f t="shared" si="22"/>
        <v>3.3318945373791866</v>
      </c>
      <c r="L58" s="28">
        <f t="shared" si="23"/>
        <v>1.94</v>
      </c>
      <c r="M58" s="30">
        <f t="shared" si="24"/>
        <v>27.146939112914385</v>
      </c>
      <c r="N58" s="49">
        <v>2</v>
      </c>
      <c r="O58" s="49"/>
      <c r="P58" s="49">
        <v>1</v>
      </c>
      <c r="Q58" s="49">
        <v>1</v>
      </c>
      <c r="R58" s="49"/>
      <c r="S58" s="78">
        <v>1</v>
      </c>
      <c r="T58" s="31">
        <f t="shared" si="25"/>
        <v>8</v>
      </c>
    </row>
    <row r="59" spans="1:22" ht="409.5">
      <c r="A59" s="79">
        <v>3</v>
      </c>
      <c r="B59" s="77">
        <f>295*6</f>
        <v>1770</v>
      </c>
      <c r="C59" s="80">
        <f t="shared" si="17"/>
        <v>491.66666666666663</v>
      </c>
      <c r="D59" s="77">
        <v>400</v>
      </c>
      <c r="E59" s="77">
        <v>300</v>
      </c>
      <c r="F59" s="77">
        <v>7</v>
      </c>
      <c r="G59" s="43">
        <f t="shared" si="18"/>
        <v>377.7088154663358</v>
      </c>
      <c r="H59" s="44">
        <f t="shared" si="19"/>
        <v>4.097222222222222</v>
      </c>
      <c r="I59" s="45">
        <f t="shared" si="20"/>
        <v>4.388000233998642</v>
      </c>
      <c r="J59" s="29">
        <f t="shared" si="21"/>
        <v>0.637085360855808</v>
      </c>
      <c r="K59" s="46">
        <f t="shared" si="22"/>
        <v>4.459597525990656</v>
      </c>
      <c r="L59" s="28">
        <f t="shared" si="23"/>
        <v>1.58</v>
      </c>
      <c r="M59" s="30">
        <f t="shared" si="24"/>
        <v>19.00998780298344</v>
      </c>
      <c r="N59" s="49">
        <v>4</v>
      </c>
      <c r="O59" s="49"/>
      <c r="P59" s="49">
        <v>1</v>
      </c>
      <c r="Q59" s="49"/>
      <c r="R59" s="49"/>
      <c r="S59" s="78"/>
      <c r="T59" s="31">
        <f t="shared" si="25"/>
        <v>9.799999999999999</v>
      </c>
      <c r="V59" s="31">
        <f>15665/27500*180</f>
        <v>102.53454545454545</v>
      </c>
    </row>
    <row r="60" spans="1:20" ht="409.5">
      <c r="A60" s="79">
        <v>4</v>
      </c>
      <c r="B60" s="77">
        <f>2365+885</f>
        <v>3250</v>
      </c>
      <c r="C60" s="80">
        <f t="shared" si="17"/>
        <v>902.7777777777777</v>
      </c>
      <c r="D60" s="77">
        <v>500</v>
      </c>
      <c r="E60" s="77">
        <v>400</v>
      </c>
      <c r="F60" s="77">
        <v>7</v>
      </c>
      <c r="G60" s="43">
        <f t="shared" si="18"/>
        <v>488.1198534806184</v>
      </c>
      <c r="H60" s="44">
        <f t="shared" si="19"/>
        <v>4.513888888888889</v>
      </c>
      <c r="I60" s="45">
        <f t="shared" si="20"/>
        <v>4.824341408991604</v>
      </c>
      <c r="J60" s="29">
        <f t="shared" si="21"/>
        <v>0.5958968083198063</v>
      </c>
      <c r="K60" s="46">
        <f t="shared" si="22"/>
        <v>4.171277658238644</v>
      </c>
      <c r="L60" s="28">
        <f t="shared" si="23"/>
        <v>0.84</v>
      </c>
      <c r="M60" s="30">
        <f t="shared" si="24"/>
        <v>12.216500636198544</v>
      </c>
      <c r="N60" s="49">
        <v>2</v>
      </c>
      <c r="O60" s="49"/>
      <c r="P60" s="49">
        <v>1</v>
      </c>
      <c r="Q60" s="49"/>
      <c r="R60" s="49"/>
      <c r="S60" s="78"/>
      <c r="T60" s="31">
        <f t="shared" si="25"/>
        <v>12.6</v>
      </c>
    </row>
    <row r="61" spans="1:20" ht="409.5">
      <c r="A61" s="81">
        <v>5</v>
      </c>
      <c r="B61" s="77">
        <f>B60+1770</f>
        <v>5020</v>
      </c>
      <c r="C61" s="52">
        <f t="shared" si="17"/>
        <v>1394.4444444444443</v>
      </c>
      <c r="D61" s="53">
        <v>600</v>
      </c>
      <c r="E61" s="77">
        <v>500</v>
      </c>
      <c r="F61" s="53">
        <v>8</v>
      </c>
      <c r="G61" s="43">
        <f t="shared" si="18"/>
        <v>598.130522865092</v>
      </c>
      <c r="H61" s="44">
        <f t="shared" si="19"/>
        <v>4.648148148148148</v>
      </c>
      <c r="I61" s="45">
        <f t="shared" si="20"/>
        <v>4.9627157934132615</v>
      </c>
      <c r="J61" s="54">
        <f t="shared" si="21"/>
        <v>0.5145935124981589</v>
      </c>
      <c r="K61" s="46">
        <f t="shared" si="22"/>
        <v>4.116748099985271</v>
      </c>
      <c r="L61" s="39">
        <f t="shared" si="23"/>
        <v>1.58</v>
      </c>
      <c r="M61" s="46">
        <f t="shared" si="24"/>
        <v>24.31573284878713</v>
      </c>
      <c r="N61" s="49">
        <v>4</v>
      </c>
      <c r="O61" s="49"/>
      <c r="P61" s="49">
        <v>1</v>
      </c>
      <c r="Q61" s="49"/>
      <c r="R61" s="49"/>
      <c r="S61" s="78"/>
      <c r="T61" s="31">
        <f t="shared" si="25"/>
        <v>17.6</v>
      </c>
    </row>
    <row r="62" spans="1:20" ht="409.5">
      <c r="A62" s="82">
        <v>2</v>
      </c>
      <c r="B62" s="35">
        <v>7380</v>
      </c>
      <c r="C62" s="43">
        <f t="shared" si="17"/>
        <v>2050</v>
      </c>
      <c r="D62" s="35">
        <v>800</v>
      </c>
      <c r="E62" s="77">
        <v>500</v>
      </c>
      <c r="F62" s="35">
        <v>8</v>
      </c>
      <c r="G62" s="43">
        <f t="shared" si="18"/>
        <v>686.6651538015126</v>
      </c>
      <c r="H62" s="44">
        <f t="shared" si="19"/>
        <v>5.125</v>
      </c>
      <c r="I62" s="45">
        <f t="shared" si="20"/>
        <v>5.5357180489949975</v>
      </c>
      <c r="J62" s="54">
        <f t="shared" si="21"/>
        <v>0.5577304784264968</v>
      </c>
      <c r="K62" s="46">
        <f t="shared" si="22"/>
        <v>4.4618438274119745</v>
      </c>
      <c r="L62" s="39">
        <f t="shared" si="23"/>
        <v>1.58</v>
      </c>
      <c r="M62" s="46">
        <f t="shared" si="24"/>
        <v>30.25495269513321</v>
      </c>
      <c r="N62" s="49">
        <v>4</v>
      </c>
      <c r="O62" s="49"/>
      <c r="P62" s="49">
        <v>1</v>
      </c>
      <c r="Q62" s="49"/>
      <c r="R62" s="49"/>
      <c r="S62" s="78"/>
      <c r="T62" s="31">
        <f t="shared" si="25"/>
        <v>20.8</v>
      </c>
    </row>
    <row r="63" spans="1:20" ht="409.5">
      <c r="A63" s="79">
        <v>1</v>
      </c>
      <c r="B63" s="77">
        <f>B62+1770</f>
        <v>9150</v>
      </c>
      <c r="C63" s="80">
        <f aca="true" t="shared" si="26" ref="C63:C68">B63/3.6</f>
        <v>2541.6666666666665</v>
      </c>
      <c r="D63" s="77">
        <v>800</v>
      </c>
      <c r="E63" s="77">
        <v>600</v>
      </c>
      <c r="F63" s="77">
        <v>6</v>
      </c>
      <c r="G63" s="43">
        <f aca="true" t="shared" si="27" ref="G63:G68">1.3*((POWER((D63*E63),0.625))/(POWER((D63+E63),0.25)))</f>
        <v>755.417630932672</v>
      </c>
      <c r="H63" s="44">
        <f aca="true" t="shared" si="28" ref="H63:H68">B63/(3600*(D63*E63)/1000000)</f>
        <v>5.295138888888889</v>
      </c>
      <c r="I63" s="45">
        <f aca="true" t="shared" si="29" ref="I63:I68">B63/(((POWER((G63/1000),2))/4)*PI()*3600)</f>
        <v>5.670932505803323</v>
      </c>
      <c r="J63" s="29">
        <f aca="true" t="shared" si="30" ref="J63:J68">10*(q/(G63/1000))*YOGUNLUK2*POWER(I63,2)/(2*G2)</f>
        <v>0.5320387971632737</v>
      </c>
      <c r="K63" s="46">
        <f aca="true" t="shared" si="31" ref="K63:K68">(F63*J63)</f>
        <v>3.1922327829796426</v>
      </c>
      <c r="L63" s="28">
        <f aca="true" t="shared" si="32" ref="L63:L68">(N63*DIRSEK)+(O63*GENISLEME)+(P63*DARALMA)+(Q63*DIKCATAL)+(R63*CATAL)+(S63*DAMPER)</f>
        <v>0</v>
      </c>
      <c r="M63" s="30">
        <f aca="true" t="shared" si="33" ref="M63:M68">10*L63*YOGUNLUK*POWER(I63,2)/(2*G)</f>
        <v>0</v>
      </c>
      <c r="N63" s="49"/>
      <c r="O63" s="49"/>
      <c r="P63" s="49"/>
      <c r="Q63" s="49"/>
      <c r="R63" s="49"/>
      <c r="S63" s="78"/>
      <c r="T63" s="31">
        <f t="shared" si="25"/>
        <v>16.799999999999997</v>
      </c>
    </row>
    <row r="64" spans="1:20" ht="409.5">
      <c r="A64" s="79">
        <v>2</v>
      </c>
      <c r="B64" s="77">
        <f>B63+2360</f>
        <v>11510</v>
      </c>
      <c r="C64" s="80">
        <f t="shared" si="26"/>
        <v>3197.222222222222</v>
      </c>
      <c r="D64" s="77">
        <v>1000</v>
      </c>
      <c r="E64" s="77">
        <v>600</v>
      </c>
      <c r="F64" s="77">
        <v>5</v>
      </c>
      <c r="G64" s="43">
        <f t="shared" si="27"/>
        <v>839.9586137551263</v>
      </c>
      <c r="H64" s="44">
        <f t="shared" si="28"/>
        <v>5.328703703703703</v>
      </c>
      <c r="I64" s="45">
        <f t="shared" si="29"/>
        <v>5.769885105543381</v>
      </c>
      <c r="J64" s="29">
        <f t="shared" si="30"/>
        <v>0.49533373301207373</v>
      </c>
      <c r="K64" s="46">
        <f t="shared" si="31"/>
        <v>2.4766686650603686</v>
      </c>
      <c r="L64" s="28">
        <f t="shared" si="32"/>
        <v>1.94</v>
      </c>
      <c r="M64" s="30">
        <f t="shared" si="33"/>
        <v>40.357804065516405</v>
      </c>
      <c r="N64" s="49">
        <v>2</v>
      </c>
      <c r="O64" s="49"/>
      <c r="P64" s="49">
        <v>1</v>
      </c>
      <c r="Q64" s="49">
        <v>1</v>
      </c>
      <c r="R64" s="49"/>
      <c r="S64" s="78">
        <v>1</v>
      </c>
      <c r="T64" s="31">
        <f aca="true" t="shared" si="34" ref="T64:T69">(D64+E64)*2/1000*F64</f>
        <v>16</v>
      </c>
    </row>
    <row r="65" spans="1:20" ht="409.5">
      <c r="A65" s="79">
        <v>3</v>
      </c>
      <c r="B65" s="77">
        <f>13700+1965</f>
        <v>15665</v>
      </c>
      <c r="C65" s="80">
        <f t="shared" si="26"/>
        <v>4351.388888888889</v>
      </c>
      <c r="D65" s="77">
        <v>1200</v>
      </c>
      <c r="E65" s="77">
        <v>600</v>
      </c>
      <c r="F65" s="77">
        <v>7</v>
      </c>
      <c r="G65" s="43">
        <f t="shared" si="27"/>
        <v>914.0249195556577</v>
      </c>
      <c r="H65" s="44">
        <f t="shared" si="28"/>
        <v>6.043595679012346</v>
      </c>
      <c r="I65" s="45">
        <f t="shared" si="29"/>
        <v>6.6316553015443995</v>
      </c>
      <c r="J65" s="29">
        <f t="shared" si="30"/>
        <v>0.6013223076710554</v>
      </c>
      <c r="K65" s="46">
        <f t="shared" si="31"/>
        <v>4.209256153697388</v>
      </c>
      <c r="L65" s="28">
        <f t="shared" si="32"/>
        <v>1.58</v>
      </c>
      <c r="M65" s="30">
        <f t="shared" si="33"/>
        <v>43.42026233778865</v>
      </c>
      <c r="N65" s="49">
        <v>4</v>
      </c>
      <c r="O65" s="49"/>
      <c r="P65" s="49">
        <v>1</v>
      </c>
      <c r="Q65" s="49"/>
      <c r="R65" s="49"/>
      <c r="S65" s="78"/>
      <c r="T65" s="31">
        <f t="shared" si="34"/>
        <v>25.2</v>
      </c>
    </row>
    <row r="66" spans="1:20" ht="409.5">
      <c r="A66" s="79">
        <v>4</v>
      </c>
      <c r="B66" s="77">
        <v>11000</v>
      </c>
      <c r="C66" s="80">
        <f t="shared" si="26"/>
        <v>3055.5555555555557</v>
      </c>
      <c r="D66" s="77">
        <v>1100</v>
      </c>
      <c r="E66" s="77">
        <v>500</v>
      </c>
      <c r="F66" s="77">
        <v>7</v>
      </c>
      <c r="G66" s="43">
        <f t="shared" si="27"/>
        <v>795.4997318275203</v>
      </c>
      <c r="H66" s="44">
        <f t="shared" si="28"/>
        <v>5.555555555555555</v>
      </c>
      <c r="I66" s="45">
        <f t="shared" si="29"/>
        <v>6.147807039212651</v>
      </c>
      <c r="J66" s="29">
        <f t="shared" si="30"/>
        <v>0.5937749625885279</v>
      </c>
      <c r="K66" s="46">
        <f t="shared" si="31"/>
        <v>4.1564247381196955</v>
      </c>
      <c r="L66" s="28">
        <f t="shared" si="32"/>
        <v>0.84</v>
      </c>
      <c r="M66" s="30">
        <f t="shared" si="33"/>
        <v>19.838608587212935</v>
      </c>
      <c r="N66" s="49">
        <v>2</v>
      </c>
      <c r="O66" s="49"/>
      <c r="P66" s="49">
        <v>1</v>
      </c>
      <c r="Q66" s="49"/>
      <c r="R66" s="49"/>
      <c r="S66" s="78"/>
      <c r="T66" s="31">
        <f t="shared" si="34"/>
        <v>22.400000000000002</v>
      </c>
    </row>
    <row r="67" spans="1:20" ht="409.5">
      <c r="A67" s="81">
        <v>5</v>
      </c>
      <c r="B67" s="53">
        <v>15000</v>
      </c>
      <c r="C67" s="52">
        <f t="shared" si="26"/>
        <v>4166.666666666667</v>
      </c>
      <c r="D67" s="53">
        <v>1500</v>
      </c>
      <c r="E67" s="77">
        <v>500</v>
      </c>
      <c r="F67" s="53">
        <v>8</v>
      </c>
      <c r="G67" s="43">
        <f t="shared" si="27"/>
        <v>913.2698975158665</v>
      </c>
      <c r="H67" s="44">
        <f t="shared" si="28"/>
        <v>5.555555555555555</v>
      </c>
      <c r="I67" s="45">
        <f t="shared" si="29"/>
        <v>6.360636702646711</v>
      </c>
      <c r="J67" s="54">
        <f t="shared" si="30"/>
        <v>0.5536349538667347</v>
      </c>
      <c r="K67" s="46">
        <f t="shared" si="31"/>
        <v>4.429079630933877</v>
      </c>
      <c r="L67" s="39">
        <f t="shared" si="32"/>
        <v>1.58</v>
      </c>
      <c r="M67" s="46">
        <f t="shared" si="33"/>
        <v>39.94383286874686</v>
      </c>
      <c r="N67" s="49">
        <v>4</v>
      </c>
      <c r="O67" s="49"/>
      <c r="P67" s="49">
        <v>1</v>
      </c>
      <c r="Q67" s="49"/>
      <c r="R67" s="49"/>
      <c r="S67" s="78"/>
      <c r="T67" s="31">
        <f t="shared" si="34"/>
        <v>32</v>
      </c>
    </row>
    <row r="68" spans="1:20" ht="409.5">
      <c r="A68" s="82">
        <v>2</v>
      </c>
      <c r="B68" s="35">
        <v>15000</v>
      </c>
      <c r="C68" s="43">
        <f t="shared" si="26"/>
        <v>4166.666666666667</v>
      </c>
      <c r="D68" s="35">
        <v>1800</v>
      </c>
      <c r="E68" s="77">
        <v>400</v>
      </c>
      <c r="F68" s="35">
        <v>8</v>
      </c>
      <c r="G68" s="43">
        <f t="shared" si="27"/>
        <v>869.3016268234677</v>
      </c>
      <c r="H68" s="44">
        <f t="shared" si="28"/>
        <v>5.787037037037037</v>
      </c>
      <c r="I68" s="45">
        <f t="shared" si="29"/>
        <v>7.020335899838483</v>
      </c>
      <c r="J68" s="54">
        <f t="shared" si="30"/>
        <v>0.70854388586392</v>
      </c>
      <c r="K68" s="46">
        <f t="shared" si="31"/>
        <v>5.66835108691136</v>
      </c>
      <c r="L68" s="39">
        <f t="shared" si="32"/>
        <v>1.58</v>
      </c>
      <c r="M68" s="46">
        <f t="shared" si="33"/>
        <v>48.65912985992883</v>
      </c>
      <c r="N68" s="49">
        <v>4</v>
      </c>
      <c r="O68" s="49"/>
      <c r="P68" s="49">
        <v>1</v>
      </c>
      <c r="Q68" s="49"/>
      <c r="R68" s="49"/>
      <c r="S68" s="78"/>
      <c r="T68" s="31">
        <f t="shared" si="34"/>
        <v>35.2</v>
      </c>
    </row>
    <row r="69" spans="1:20" ht="409.5">
      <c r="A69" s="82"/>
      <c r="B69" s="35"/>
      <c r="C69" s="43"/>
      <c r="D69" s="35"/>
      <c r="E69" s="35"/>
      <c r="F69" s="35"/>
      <c r="G69" s="43"/>
      <c r="H69" s="44"/>
      <c r="I69" s="45"/>
      <c r="J69" s="54"/>
      <c r="K69" s="46"/>
      <c r="L69" s="39"/>
      <c r="M69" s="46"/>
      <c r="N69" s="49"/>
      <c r="O69" s="49"/>
      <c r="P69" s="49"/>
      <c r="Q69" s="49"/>
      <c r="R69" s="49"/>
      <c r="S69" s="78"/>
      <c r="T69" s="31">
        <f t="shared" si="34"/>
        <v>0</v>
      </c>
    </row>
    <row r="70" spans="1:19" ht="409.5">
      <c r="A70" s="79"/>
      <c r="B70" s="77"/>
      <c r="C70" s="80"/>
      <c r="D70" s="77"/>
      <c r="E70" s="77"/>
      <c r="F70" s="77"/>
      <c r="G70" s="43"/>
      <c r="H70" s="44"/>
      <c r="I70" s="45"/>
      <c r="J70" s="29"/>
      <c r="K70" s="46"/>
      <c r="L70" s="28"/>
      <c r="M70" s="30"/>
      <c r="N70" s="49"/>
      <c r="O70" s="49"/>
      <c r="P70" s="49"/>
      <c r="Q70" s="49"/>
      <c r="R70" s="49"/>
      <c r="S70" s="78"/>
    </row>
    <row r="71" spans="1:19" ht="409.5">
      <c r="A71" s="83"/>
      <c r="B71" s="47"/>
      <c r="C71" s="47"/>
      <c r="D71" s="47"/>
      <c r="E71" s="47"/>
      <c r="F71" s="47"/>
      <c r="G71" s="48"/>
      <c r="H71" s="48"/>
      <c r="I71" s="51"/>
      <c r="J71" s="38"/>
      <c r="K71" s="36">
        <f>SUM(K63:K70)</f>
        <v>24.132013057702334</v>
      </c>
      <c r="L71" s="37" t="s">
        <v>11</v>
      </c>
      <c r="M71" s="36">
        <f>SUM(M63:M70)</f>
        <v>192.21963771919368</v>
      </c>
      <c r="N71" s="38"/>
      <c r="O71" s="49"/>
      <c r="P71" s="49"/>
      <c r="Q71" s="49"/>
      <c r="R71" s="49"/>
      <c r="S71" s="78"/>
    </row>
    <row r="72" spans="1:19" ht="409.5">
      <c r="A72" s="83"/>
      <c r="B72" s="47"/>
      <c r="C72" s="47"/>
      <c r="D72" s="47"/>
      <c r="E72" s="47"/>
      <c r="F72" s="47"/>
      <c r="G72" s="48"/>
      <c r="H72" s="48"/>
      <c r="I72" s="40"/>
      <c r="J72" s="41"/>
      <c r="K72" s="41"/>
      <c r="L72" s="42" t="s">
        <v>12</v>
      </c>
      <c r="M72" s="36">
        <f>SUM(K71,M71)</f>
        <v>216.351650776896</v>
      </c>
      <c r="N72" s="38" t="s">
        <v>13</v>
      </c>
      <c r="O72" s="49"/>
      <c r="P72" s="49"/>
      <c r="Q72" s="49"/>
      <c r="R72" s="49"/>
      <c r="S72" s="78"/>
    </row>
    <row r="73" spans="1:19" ht="409.5">
      <c r="A73" s="83"/>
      <c r="B73" s="47"/>
      <c r="C73" s="47"/>
      <c r="D73" s="47"/>
      <c r="E73" s="47"/>
      <c r="F73" s="47"/>
      <c r="G73" s="48"/>
      <c r="H73" s="48"/>
      <c r="I73" s="40"/>
      <c r="J73" s="41"/>
      <c r="K73" s="41"/>
      <c r="L73" s="42" t="s">
        <v>26</v>
      </c>
      <c r="M73" s="38">
        <v>20</v>
      </c>
      <c r="N73" s="38" t="s">
        <v>13</v>
      </c>
      <c r="O73" s="49"/>
      <c r="P73" s="49"/>
      <c r="Q73" s="49"/>
      <c r="R73" s="49"/>
      <c r="S73" s="78"/>
    </row>
    <row r="74" spans="1:19" ht="409.5">
      <c r="A74" s="83"/>
      <c r="B74" s="47"/>
      <c r="C74" s="47"/>
      <c r="D74" s="47"/>
      <c r="E74" s="47"/>
      <c r="F74" s="47"/>
      <c r="G74" s="48"/>
      <c r="H74" s="48"/>
      <c r="I74" s="40"/>
      <c r="J74" s="41"/>
      <c r="K74" s="41"/>
      <c r="L74" s="42" t="s">
        <v>14</v>
      </c>
      <c r="M74" s="36">
        <f>SUM(M72:M73)</f>
        <v>236.351650776896</v>
      </c>
      <c r="N74" s="38" t="s">
        <v>13</v>
      </c>
      <c r="O74" s="49"/>
      <c r="P74" s="49"/>
      <c r="Q74" s="49"/>
      <c r="R74" s="49"/>
      <c r="S74" s="78"/>
    </row>
    <row r="75" spans="1:19" ht="409.5">
      <c r="A75" s="83"/>
      <c r="B75" s="47"/>
      <c r="C75" s="47"/>
      <c r="D75" s="47"/>
      <c r="E75" s="47"/>
      <c r="F75" s="47"/>
      <c r="G75" s="48"/>
      <c r="H75" s="48"/>
      <c r="I75" s="40"/>
      <c r="J75" s="41"/>
      <c r="K75" s="41"/>
      <c r="L75" s="42" t="s">
        <v>27</v>
      </c>
      <c r="M75" s="36">
        <f>M74*0.2</f>
        <v>47.270330155379206</v>
      </c>
      <c r="N75" s="38" t="s">
        <v>13</v>
      </c>
      <c r="O75" s="49"/>
      <c r="P75" s="49"/>
      <c r="Q75" s="49"/>
      <c r="R75" s="49"/>
      <c r="S75" s="78"/>
    </row>
    <row r="76" spans="1:19" ht="409.5">
      <c r="A76" s="83"/>
      <c r="B76" s="47"/>
      <c r="C76" s="47"/>
      <c r="D76" s="47"/>
      <c r="E76" s="47"/>
      <c r="F76" s="47"/>
      <c r="G76" s="48"/>
      <c r="H76" s="48"/>
      <c r="I76" s="40"/>
      <c r="J76" s="41"/>
      <c r="K76" s="41"/>
      <c r="L76" s="42" t="s">
        <v>14</v>
      </c>
      <c r="M76" s="50">
        <f>SUM(M74:M75)</f>
        <v>283.6219809322752</v>
      </c>
      <c r="N76" s="38" t="s">
        <v>13</v>
      </c>
      <c r="O76" s="49"/>
      <c r="P76" s="49"/>
      <c r="Q76" s="49"/>
      <c r="R76" s="49"/>
      <c r="S76" s="78"/>
    </row>
    <row r="77" spans="1:19" ht="409.5">
      <c r="A77" s="84"/>
      <c r="B77" s="85"/>
      <c r="C77" s="85"/>
      <c r="D77" s="85"/>
      <c r="E77" s="85"/>
      <c r="F77" s="85"/>
      <c r="G77" s="86"/>
      <c r="H77" s="86"/>
      <c r="I77" s="86"/>
      <c r="J77" s="85"/>
      <c r="K77" s="85"/>
      <c r="L77" s="85"/>
      <c r="M77" s="85"/>
      <c r="N77" s="87"/>
      <c r="O77" s="87"/>
      <c r="P77" s="87"/>
      <c r="Q77" s="87"/>
      <c r="R77" s="87"/>
      <c r="S77" s="88"/>
    </row>
    <row r="78" spans="1:19" ht="19.5" customHeight="1">
      <c r="A78" s="75"/>
      <c r="B78" s="76" t="s">
        <v>62</v>
      </c>
      <c r="C78" s="77"/>
      <c r="D78" s="77"/>
      <c r="E78" s="77"/>
      <c r="F78" s="77"/>
      <c r="G78" s="48"/>
      <c r="H78" s="48"/>
      <c r="I78" s="48"/>
      <c r="J78" s="60"/>
      <c r="K78" s="47"/>
      <c r="L78" s="60"/>
      <c r="M78" s="60"/>
      <c r="N78" s="49"/>
      <c r="O78" s="49"/>
      <c r="P78" s="49"/>
      <c r="Q78" s="49"/>
      <c r="R78" s="49"/>
      <c r="S78" s="78"/>
    </row>
    <row r="79" spans="1:19" ht="409.5">
      <c r="A79" s="82">
        <v>2</v>
      </c>
      <c r="B79" s="35">
        <v>2000</v>
      </c>
      <c r="C79" s="43">
        <f>B79/3.6</f>
        <v>555.5555555555555</v>
      </c>
      <c r="D79" s="35">
        <v>700</v>
      </c>
      <c r="E79" s="77">
        <v>150</v>
      </c>
      <c r="F79" s="35">
        <v>4</v>
      </c>
      <c r="G79" s="43">
        <f>1.3*((POWER((D79*E79),0.625))/(POWER((D79+E79),0.25)))</f>
        <v>331.0030021609828</v>
      </c>
      <c r="H79" s="44">
        <f>B79/(3600*(D79*E79)/1000000)</f>
        <v>5.291005291005291</v>
      </c>
      <c r="I79" s="45">
        <f>B79/(((POWER((G79/1000),2))/4)*PI()*3600)</f>
        <v>6.456152019592414</v>
      </c>
      <c r="J79" s="54">
        <f>10*(q/(G79/1000))*YOGUNLUK2*POWER(I79,2)/(2*G2)</f>
        <v>1.5737546483454476</v>
      </c>
      <c r="K79" s="46">
        <f>(F79*J79)</f>
        <v>6.295018593381791</v>
      </c>
      <c r="L79" s="39">
        <f>(N79*DIRSEK)+(O79*GENISLEME)+(P79*DARALMA)+(Q79*DIKCATAL)+(R79*CATAL)+(S79*DAMPER)</f>
        <v>0.84</v>
      </c>
      <c r="M79" s="46">
        <f>10*L79*YOGUNLUK*POWER(I79,2)/(2*G)</f>
        <v>21.87853555722009</v>
      </c>
      <c r="N79" s="49">
        <v>2</v>
      </c>
      <c r="O79" s="49"/>
      <c r="P79" s="49">
        <v>1</v>
      </c>
      <c r="Q79" s="49"/>
      <c r="R79" s="49"/>
      <c r="S79" s="78"/>
    </row>
    <row r="80" spans="1:19" ht="409.5">
      <c r="A80" s="82"/>
      <c r="B80" s="35"/>
      <c r="C80" s="43"/>
      <c r="D80" s="35"/>
      <c r="E80" s="35"/>
      <c r="F80" s="35"/>
      <c r="G80" s="43"/>
      <c r="H80" s="44"/>
      <c r="I80" s="45"/>
      <c r="J80" s="54"/>
      <c r="K80" s="46"/>
      <c r="L80" s="39"/>
      <c r="M80" s="46"/>
      <c r="N80" s="49"/>
      <c r="O80" s="49"/>
      <c r="P80" s="49"/>
      <c r="Q80" s="49"/>
      <c r="R80" s="49"/>
      <c r="S80" s="78"/>
    </row>
    <row r="81" spans="1:19" ht="409.5">
      <c r="A81" s="79"/>
      <c r="B81" s="77"/>
      <c r="C81" s="80"/>
      <c r="D81" s="77"/>
      <c r="E81" s="77"/>
      <c r="F81" s="77"/>
      <c r="G81" s="43"/>
      <c r="H81" s="44"/>
      <c r="I81" s="45"/>
      <c r="J81" s="29"/>
      <c r="K81" s="46"/>
      <c r="L81" s="28"/>
      <c r="M81" s="30"/>
      <c r="N81" s="49"/>
      <c r="O81" s="49"/>
      <c r="P81" s="49"/>
      <c r="Q81" s="49"/>
      <c r="R81" s="49"/>
      <c r="S81" s="78"/>
    </row>
    <row r="82" spans="1:19" ht="409.5">
      <c r="A82" s="83"/>
      <c r="B82" s="47"/>
      <c r="C82" s="47"/>
      <c r="D82" s="47"/>
      <c r="E82" s="47"/>
      <c r="F82" s="47"/>
      <c r="G82" s="48"/>
      <c r="H82" s="48"/>
      <c r="I82" s="51"/>
      <c r="J82" s="38"/>
      <c r="K82" s="36">
        <f>SUM(K79:K81)</f>
        <v>6.295018593381791</v>
      </c>
      <c r="L82" s="37" t="s">
        <v>11</v>
      </c>
      <c r="M82" s="36">
        <f>SUM(M79:M81)</f>
        <v>21.87853555722009</v>
      </c>
      <c r="N82" s="38"/>
      <c r="O82" s="49"/>
      <c r="P82" s="49"/>
      <c r="Q82" s="49"/>
      <c r="R82" s="49"/>
      <c r="S82" s="78"/>
    </row>
    <row r="83" spans="1:19" ht="409.5">
      <c r="A83" s="83"/>
      <c r="B83" s="47"/>
      <c r="C83" s="47"/>
      <c r="D83" s="47"/>
      <c r="E83" s="47"/>
      <c r="F83" s="47"/>
      <c r="G83" s="48"/>
      <c r="H83" s="48"/>
      <c r="I83" s="40"/>
      <c r="J83" s="41"/>
      <c r="K83" s="41"/>
      <c r="L83" s="42" t="s">
        <v>12</v>
      </c>
      <c r="M83" s="36">
        <f>SUM(K82,M82)</f>
        <v>28.17355415060188</v>
      </c>
      <c r="N83" s="38" t="s">
        <v>13</v>
      </c>
      <c r="O83" s="49"/>
      <c r="P83" s="49"/>
      <c r="Q83" s="49"/>
      <c r="R83" s="49"/>
      <c r="S83" s="78"/>
    </row>
    <row r="84" spans="1:19" ht="409.5">
      <c r="A84" s="83"/>
      <c r="B84" s="47"/>
      <c r="C84" s="47"/>
      <c r="D84" s="47"/>
      <c r="E84" s="47"/>
      <c r="F84" s="47"/>
      <c r="G84" s="48"/>
      <c r="H84" s="48"/>
      <c r="I84" s="40"/>
      <c r="J84" s="41"/>
      <c r="K84" s="41"/>
      <c r="L84" s="42" t="s">
        <v>26</v>
      </c>
      <c r="M84" s="38">
        <v>20</v>
      </c>
      <c r="N84" s="38" t="s">
        <v>13</v>
      </c>
      <c r="O84" s="49"/>
      <c r="P84" s="49"/>
      <c r="Q84" s="49"/>
      <c r="R84" s="49"/>
      <c r="S84" s="78"/>
    </row>
    <row r="85" spans="1:19" ht="409.5">
      <c r="A85" s="83"/>
      <c r="B85" s="47"/>
      <c r="C85" s="47"/>
      <c r="D85" s="47"/>
      <c r="E85" s="47"/>
      <c r="F85" s="47"/>
      <c r="G85" s="48"/>
      <c r="H85" s="48"/>
      <c r="I85" s="40"/>
      <c r="J85" s="41"/>
      <c r="K85" s="41"/>
      <c r="L85" s="42" t="s">
        <v>14</v>
      </c>
      <c r="M85" s="36">
        <f>SUM(M83:M84)</f>
        <v>48.17355415060188</v>
      </c>
      <c r="N85" s="38" t="s">
        <v>13</v>
      </c>
      <c r="O85" s="49"/>
      <c r="P85" s="49"/>
      <c r="Q85" s="49"/>
      <c r="R85" s="49"/>
      <c r="S85" s="78"/>
    </row>
    <row r="86" spans="1:19" ht="409.5">
      <c r="A86" s="83"/>
      <c r="B86" s="47"/>
      <c r="C86" s="47"/>
      <c r="D86" s="47"/>
      <c r="E86" s="47"/>
      <c r="F86" s="47"/>
      <c r="G86" s="48"/>
      <c r="H86" s="48"/>
      <c r="I86" s="40"/>
      <c r="J86" s="41"/>
      <c r="K86" s="41"/>
      <c r="L86" s="42" t="s">
        <v>27</v>
      </c>
      <c r="M86" s="36">
        <f>M85*0.2</f>
        <v>9.634710830120376</v>
      </c>
      <c r="N86" s="38" t="s">
        <v>13</v>
      </c>
      <c r="O86" s="49"/>
      <c r="P86" s="49"/>
      <c r="Q86" s="49"/>
      <c r="R86" s="49"/>
      <c r="S86" s="78"/>
    </row>
    <row r="87" spans="1:19" ht="409.5">
      <c r="A87" s="83"/>
      <c r="B87" s="47"/>
      <c r="C87" s="47"/>
      <c r="D87" s="47"/>
      <c r="E87" s="47"/>
      <c r="F87" s="47"/>
      <c r="G87" s="48"/>
      <c r="H87" s="48"/>
      <c r="I87" s="40"/>
      <c r="J87" s="41"/>
      <c r="K87" s="41"/>
      <c r="L87" s="42" t="s">
        <v>14</v>
      </c>
      <c r="M87" s="50">
        <f>SUM(M85:M86)</f>
        <v>57.80826498072226</v>
      </c>
      <c r="N87" s="38" t="s">
        <v>13</v>
      </c>
      <c r="O87" s="49"/>
      <c r="P87" s="49"/>
      <c r="Q87" s="49"/>
      <c r="R87" s="49"/>
      <c r="S87" s="78"/>
    </row>
    <row r="88" spans="1:19" ht="13.5" thickBot="1">
      <c r="A88" s="89"/>
      <c r="B88" s="90"/>
      <c r="C88" s="90"/>
      <c r="D88" s="90"/>
      <c r="E88" s="90"/>
      <c r="F88" s="90"/>
      <c r="G88" s="91"/>
      <c r="H88" s="91"/>
      <c r="I88" s="91"/>
      <c r="J88" s="90"/>
      <c r="K88" s="90"/>
      <c r="L88" s="90"/>
      <c r="M88" s="90"/>
      <c r="N88" s="92"/>
      <c r="O88" s="92"/>
      <c r="P88" s="92"/>
      <c r="Q88" s="92"/>
      <c r="R88" s="92"/>
      <c r="S88" s="93"/>
    </row>
    <row r="89" ht="13.5" thickTop="1"/>
    <row r="93" spans="1:20" ht="409.5">
      <c r="A93" s="79">
        <v>1</v>
      </c>
      <c r="B93" s="77">
        <v>27600</v>
      </c>
      <c r="C93" s="80">
        <f aca="true" t="shared" si="35" ref="C93:C104">B93/3.6</f>
        <v>7666.666666666666</v>
      </c>
      <c r="D93" s="77">
        <v>1150</v>
      </c>
      <c r="E93" s="77">
        <v>1000</v>
      </c>
      <c r="F93" s="77">
        <v>6</v>
      </c>
      <c r="G93" s="43">
        <f aca="true" t="shared" si="36" ref="G93:G104">1.3*((POWER((D93*E93),0.625))/(POWER((D93+E93),0.25)))</f>
        <v>1171.5744382463563</v>
      </c>
      <c r="H93" s="44">
        <f aca="true" t="shared" si="37" ref="H93:H104">B93/(3600*(D93*E93)/1000000)</f>
        <v>6.666666666666667</v>
      </c>
      <c r="I93" s="45">
        <f aca="true" t="shared" si="38" ref="I93:I104">B93/(((POWER((G93/1000),2))/4)*PI()*3600)</f>
        <v>7.111757260813436</v>
      </c>
      <c r="J93" s="29">
        <f aca="true" t="shared" si="39" ref="J93:J104">10*(q/(G93/1000))*YOGUNLUK2*POWER(I93,2)/(2*G2)</f>
        <v>0.5395173617693518</v>
      </c>
      <c r="K93" s="46">
        <f aca="true" t="shared" si="40" ref="K93:K104">(F93*J93)</f>
        <v>3.237104170616111</v>
      </c>
      <c r="L93" s="28">
        <f aca="true" t="shared" si="41" ref="L93:L104">(N93*DIRSEK)+(O93*GENISLEME)+(P93*DARALMA)+(Q93*DIKCATAL)+(R93*CATAL)+(S93*DAMPER)</f>
        <v>0</v>
      </c>
      <c r="M93" s="30">
        <f aca="true" t="shared" si="42" ref="M93:M104">10*L93*YOGUNLUK*POWER(I93,2)/(2*G)</f>
        <v>0</v>
      </c>
      <c r="N93" s="49"/>
      <c r="O93" s="49"/>
      <c r="P93" s="49"/>
      <c r="Q93" s="49"/>
      <c r="R93" s="49"/>
      <c r="S93" s="78"/>
      <c r="T93" s="31">
        <f aca="true" t="shared" si="43" ref="T93:T104">(D93+E93)*2/1000*F93</f>
        <v>25.799999999999997</v>
      </c>
    </row>
    <row r="94" spans="1:20" ht="409.5">
      <c r="A94" s="79">
        <v>2</v>
      </c>
      <c r="B94" s="77">
        <v>27600</v>
      </c>
      <c r="C94" s="80">
        <f t="shared" si="35"/>
        <v>7666.666666666666</v>
      </c>
      <c r="D94" s="77">
        <v>1800</v>
      </c>
      <c r="E94" s="77">
        <v>600</v>
      </c>
      <c r="F94" s="77">
        <v>5</v>
      </c>
      <c r="G94" s="43">
        <v>500</v>
      </c>
      <c r="H94" s="44">
        <f t="shared" si="37"/>
        <v>7.098765432098766</v>
      </c>
      <c r="I94" s="45">
        <f t="shared" si="38"/>
        <v>39.04601270521166</v>
      </c>
      <c r="J94" s="29">
        <f t="shared" si="39"/>
        <v>38.10700710750712</v>
      </c>
      <c r="K94" s="46">
        <f t="shared" si="40"/>
        <v>190.5350355375356</v>
      </c>
      <c r="L94" s="28">
        <f t="shared" si="41"/>
        <v>1.94</v>
      </c>
      <c r="M94" s="30">
        <f t="shared" si="42"/>
        <v>1848.1898447140954</v>
      </c>
      <c r="N94" s="49">
        <v>2</v>
      </c>
      <c r="O94" s="49"/>
      <c r="P94" s="49">
        <v>1</v>
      </c>
      <c r="Q94" s="49">
        <v>1</v>
      </c>
      <c r="R94" s="49"/>
      <c r="S94" s="78">
        <v>1</v>
      </c>
      <c r="T94" s="31">
        <f t="shared" si="43"/>
        <v>24</v>
      </c>
    </row>
    <row r="95" spans="1:22" ht="409.5">
      <c r="A95" s="79">
        <v>3</v>
      </c>
      <c r="B95" s="77">
        <f>B94-B100</f>
        <v>13900</v>
      </c>
      <c r="C95" s="80">
        <f t="shared" si="35"/>
        <v>3861.111111111111</v>
      </c>
      <c r="D95" s="77">
        <v>500</v>
      </c>
      <c r="E95" s="77">
        <v>400</v>
      </c>
      <c r="F95" s="77">
        <v>7</v>
      </c>
      <c r="G95" s="43">
        <f t="shared" si="36"/>
        <v>488.1198534806184</v>
      </c>
      <c r="H95" s="44">
        <f t="shared" si="37"/>
        <v>19.305555555555557</v>
      </c>
      <c r="I95" s="45">
        <f t="shared" si="38"/>
        <v>20.63333710307178</v>
      </c>
      <c r="J95" s="29">
        <f t="shared" si="39"/>
        <v>10.9001867299853</v>
      </c>
      <c r="K95" s="46">
        <f t="shared" si="40"/>
        <v>76.3013071098971</v>
      </c>
      <c r="L95" s="28">
        <f t="shared" si="41"/>
        <v>1.58</v>
      </c>
      <c r="M95" s="30">
        <f t="shared" si="42"/>
        <v>420.3272064145927</v>
      </c>
      <c r="N95" s="49">
        <v>4</v>
      </c>
      <c r="O95" s="49"/>
      <c r="P95" s="49">
        <v>1</v>
      </c>
      <c r="Q95" s="49"/>
      <c r="R95" s="49"/>
      <c r="S95" s="78"/>
      <c r="T95" s="31">
        <f t="shared" si="43"/>
        <v>12.6</v>
      </c>
      <c r="V95" s="31">
        <f>2700/13700*120</f>
        <v>23.649635036496353</v>
      </c>
    </row>
    <row r="96" spans="1:22" ht="409.5">
      <c r="A96" s="79">
        <v>4</v>
      </c>
      <c r="B96" s="77">
        <v>2700</v>
      </c>
      <c r="C96" s="80">
        <f t="shared" si="35"/>
        <v>750</v>
      </c>
      <c r="D96" s="77">
        <v>500</v>
      </c>
      <c r="E96" s="77">
        <v>300</v>
      </c>
      <c r="F96" s="77">
        <v>7</v>
      </c>
      <c r="G96" s="43">
        <f t="shared" si="36"/>
        <v>419.9793068775629</v>
      </c>
      <c r="H96" s="44">
        <f t="shared" si="37"/>
        <v>5</v>
      </c>
      <c r="I96" s="45">
        <f t="shared" si="38"/>
        <v>5.41396691050118</v>
      </c>
      <c r="J96" s="29">
        <f t="shared" si="39"/>
        <v>0.8722174367097913</v>
      </c>
      <c r="K96" s="46">
        <f t="shared" si="40"/>
        <v>6.10552205696854</v>
      </c>
      <c r="L96" s="28">
        <f t="shared" si="41"/>
        <v>0.84</v>
      </c>
      <c r="M96" s="30">
        <f t="shared" si="42"/>
        <v>15.385157529667921</v>
      </c>
      <c r="N96" s="49">
        <v>2</v>
      </c>
      <c r="O96" s="49"/>
      <c r="P96" s="49">
        <v>1</v>
      </c>
      <c r="Q96" s="49"/>
      <c r="R96" s="49"/>
      <c r="S96" s="78"/>
      <c r="T96" s="31">
        <f t="shared" si="43"/>
        <v>11.200000000000001</v>
      </c>
      <c r="V96" s="31">
        <f>B95/47</f>
        <v>295.74468085106383</v>
      </c>
    </row>
    <row r="97" spans="1:20" ht="409.5">
      <c r="A97" s="81">
        <v>5</v>
      </c>
      <c r="B97" s="77">
        <v>1600</v>
      </c>
      <c r="C97" s="52">
        <f t="shared" si="35"/>
        <v>444.44444444444446</v>
      </c>
      <c r="D97" s="53">
        <v>1000</v>
      </c>
      <c r="E97" s="77">
        <v>800</v>
      </c>
      <c r="F97" s="53">
        <v>8</v>
      </c>
      <c r="G97" s="43">
        <f t="shared" si="36"/>
        <v>976.2397069612372</v>
      </c>
      <c r="H97" s="44">
        <f t="shared" si="37"/>
        <v>0.5555555555555556</v>
      </c>
      <c r="I97" s="45">
        <f t="shared" si="38"/>
        <v>0.5937650964912737</v>
      </c>
      <c r="J97" s="54">
        <f t="shared" si="39"/>
        <v>0.004513301270114499</v>
      </c>
      <c r="K97" s="46">
        <f t="shared" si="40"/>
        <v>0.036106410160915994</v>
      </c>
      <c r="L97" s="39">
        <f t="shared" si="41"/>
        <v>1.58</v>
      </c>
      <c r="M97" s="46">
        <f t="shared" si="42"/>
        <v>0.3480790488397843</v>
      </c>
      <c r="N97" s="49">
        <v>4</v>
      </c>
      <c r="O97" s="49"/>
      <c r="P97" s="49">
        <v>1</v>
      </c>
      <c r="Q97" s="49"/>
      <c r="R97" s="49"/>
      <c r="S97" s="78"/>
      <c r="T97" s="31">
        <f t="shared" si="43"/>
        <v>28.8</v>
      </c>
    </row>
    <row r="98" spans="1:20" ht="409.5">
      <c r="A98" s="82">
        <v>2</v>
      </c>
      <c r="B98" s="35">
        <v>11000</v>
      </c>
      <c r="C98" s="43">
        <f t="shared" si="35"/>
        <v>3055.5555555555557</v>
      </c>
      <c r="D98" s="35">
        <v>1100</v>
      </c>
      <c r="E98" s="77">
        <v>500</v>
      </c>
      <c r="F98" s="35">
        <v>8</v>
      </c>
      <c r="G98" s="43">
        <f t="shared" si="36"/>
        <v>795.4997318275203</v>
      </c>
      <c r="H98" s="44">
        <f t="shared" si="37"/>
        <v>5.555555555555555</v>
      </c>
      <c r="I98" s="45">
        <f t="shared" si="38"/>
        <v>6.147807039212651</v>
      </c>
      <c r="J98" s="54">
        <f t="shared" si="39"/>
        <v>0.5937749625885279</v>
      </c>
      <c r="K98" s="46">
        <f t="shared" si="40"/>
        <v>4.750199700708223</v>
      </c>
      <c r="L98" s="39">
        <f t="shared" si="41"/>
        <v>1.58</v>
      </c>
      <c r="M98" s="46">
        <f t="shared" si="42"/>
        <v>37.31547805690052</v>
      </c>
      <c r="N98" s="49">
        <v>4</v>
      </c>
      <c r="O98" s="49"/>
      <c r="P98" s="49">
        <v>1</v>
      </c>
      <c r="Q98" s="49"/>
      <c r="R98" s="49"/>
      <c r="S98" s="78"/>
      <c r="T98" s="31">
        <f t="shared" si="43"/>
        <v>25.6</v>
      </c>
    </row>
    <row r="99" spans="1:20" ht="409.5">
      <c r="A99" s="79">
        <v>1</v>
      </c>
      <c r="B99" s="77">
        <v>2700</v>
      </c>
      <c r="C99" s="80">
        <f t="shared" si="35"/>
        <v>750</v>
      </c>
      <c r="D99" s="77">
        <v>300</v>
      </c>
      <c r="E99" s="77">
        <v>500</v>
      </c>
      <c r="F99" s="77">
        <v>6</v>
      </c>
      <c r="G99" s="43">
        <f t="shared" si="36"/>
        <v>419.9793068775629</v>
      </c>
      <c r="H99" s="44">
        <f t="shared" si="37"/>
        <v>5</v>
      </c>
      <c r="I99" s="45">
        <f t="shared" si="38"/>
        <v>5.41396691050118</v>
      </c>
      <c r="J99" s="29">
        <f t="shared" si="39"/>
        <v>0.8722174367097913</v>
      </c>
      <c r="K99" s="46">
        <f t="shared" si="40"/>
        <v>5.233304620258748</v>
      </c>
      <c r="L99" s="28">
        <f t="shared" si="41"/>
        <v>0</v>
      </c>
      <c r="M99" s="30">
        <f t="shared" si="42"/>
        <v>0</v>
      </c>
      <c r="N99" s="49"/>
      <c r="O99" s="49"/>
      <c r="P99" s="49"/>
      <c r="Q99" s="49"/>
      <c r="R99" s="49"/>
      <c r="S99" s="78"/>
      <c r="T99" s="31">
        <f t="shared" si="43"/>
        <v>9.600000000000001</v>
      </c>
    </row>
    <row r="100" spans="1:20" ht="409.5">
      <c r="A100" s="79">
        <v>2</v>
      </c>
      <c r="B100" s="77">
        <v>13700</v>
      </c>
      <c r="C100" s="80">
        <f t="shared" si="35"/>
        <v>3805.5555555555557</v>
      </c>
      <c r="D100" s="77">
        <v>1200</v>
      </c>
      <c r="E100" s="77">
        <v>500</v>
      </c>
      <c r="F100" s="77">
        <v>5</v>
      </c>
      <c r="G100" s="43">
        <f t="shared" si="36"/>
        <v>827.3240579311735</v>
      </c>
      <c r="H100" s="44">
        <f t="shared" si="37"/>
        <v>6.342592592592593</v>
      </c>
      <c r="I100" s="45">
        <f t="shared" si="38"/>
        <v>7.0790809428392345</v>
      </c>
      <c r="J100" s="29">
        <f t="shared" si="39"/>
        <v>0.7570064250885205</v>
      </c>
      <c r="K100" s="46">
        <f t="shared" si="40"/>
        <v>3.7850321254426023</v>
      </c>
      <c r="L100" s="28">
        <f t="shared" si="41"/>
        <v>1.94</v>
      </c>
      <c r="M100" s="30">
        <f t="shared" si="42"/>
        <v>60.75009386596793</v>
      </c>
      <c r="N100" s="49">
        <v>2</v>
      </c>
      <c r="O100" s="49"/>
      <c r="P100" s="49">
        <v>1</v>
      </c>
      <c r="Q100" s="49">
        <v>1</v>
      </c>
      <c r="R100" s="49"/>
      <c r="S100" s="78">
        <v>1</v>
      </c>
      <c r="T100" s="31">
        <f t="shared" si="43"/>
        <v>17</v>
      </c>
    </row>
    <row r="101" spans="1:20" ht="409.5">
      <c r="A101" s="79">
        <v>3</v>
      </c>
      <c r="B101" s="77">
        <v>13000</v>
      </c>
      <c r="C101" s="80">
        <f t="shared" si="35"/>
        <v>3611.111111111111</v>
      </c>
      <c r="D101" s="77">
        <v>800</v>
      </c>
      <c r="E101" s="77">
        <v>800</v>
      </c>
      <c r="F101" s="77">
        <v>7</v>
      </c>
      <c r="G101" s="43">
        <f t="shared" si="36"/>
        <v>874.5322718638625</v>
      </c>
      <c r="H101" s="44">
        <f t="shared" si="37"/>
        <v>5.642361111111111</v>
      </c>
      <c r="I101" s="45">
        <f t="shared" si="38"/>
        <v>6.011727538442223</v>
      </c>
      <c r="J101" s="29">
        <f t="shared" si="39"/>
        <v>0.516468931310102</v>
      </c>
      <c r="K101" s="46">
        <f t="shared" si="40"/>
        <v>3.6152825191707136</v>
      </c>
      <c r="L101" s="28">
        <f t="shared" si="41"/>
        <v>1.58</v>
      </c>
      <c r="M101" s="30">
        <f t="shared" si="42"/>
        <v>35.681831079812234</v>
      </c>
      <c r="N101" s="49">
        <v>4</v>
      </c>
      <c r="O101" s="49"/>
      <c r="P101" s="49">
        <v>1</v>
      </c>
      <c r="Q101" s="49"/>
      <c r="R101" s="49"/>
      <c r="S101" s="78"/>
      <c r="T101" s="31">
        <f t="shared" si="43"/>
        <v>22.400000000000002</v>
      </c>
    </row>
    <row r="102" spans="1:20" ht="409.5">
      <c r="A102" s="79">
        <v>4</v>
      </c>
      <c r="B102" s="77">
        <v>11000</v>
      </c>
      <c r="C102" s="80">
        <f t="shared" si="35"/>
        <v>3055.5555555555557</v>
      </c>
      <c r="D102" s="77">
        <v>1100</v>
      </c>
      <c r="E102" s="77">
        <v>500</v>
      </c>
      <c r="F102" s="77">
        <v>7</v>
      </c>
      <c r="G102" s="43">
        <f t="shared" si="36"/>
        <v>795.4997318275203</v>
      </c>
      <c r="H102" s="44">
        <f t="shared" si="37"/>
        <v>5.555555555555555</v>
      </c>
      <c r="I102" s="45">
        <f t="shared" si="38"/>
        <v>6.147807039212651</v>
      </c>
      <c r="J102" s="29">
        <f t="shared" si="39"/>
        <v>0.5937749625885279</v>
      </c>
      <c r="K102" s="46">
        <f t="shared" si="40"/>
        <v>4.1564247381196955</v>
      </c>
      <c r="L102" s="28">
        <f t="shared" si="41"/>
        <v>0.84</v>
      </c>
      <c r="M102" s="30">
        <f t="shared" si="42"/>
        <v>19.838608587212935</v>
      </c>
      <c r="N102" s="49">
        <v>2</v>
      </c>
      <c r="O102" s="49"/>
      <c r="P102" s="49">
        <v>1</v>
      </c>
      <c r="Q102" s="49"/>
      <c r="R102" s="49"/>
      <c r="S102" s="78"/>
      <c r="T102" s="31">
        <f t="shared" si="43"/>
        <v>22.400000000000002</v>
      </c>
    </row>
    <row r="103" spans="1:20" ht="409.5">
      <c r="A103" s="81">
        <v>5</v>
      </c>
      <c r="B103" s="53">
        <v>15000</v>
      </c>
      <c r="C103" s="52">
        <f t="shared" si="35"/>
        <v>4166.666666666667</v>
      </c>
      <c r="D103" s="53">
        <v>1500</v>
      </c>
      <c r="E103" s="77">
        <v>500</v>
      </c>
      <c r="F103" s="53">
        <v>8</v>
      </c>
      <c r="G103" s="43">
        <f t="shared" si="36"/>
        <v>913.2698975158665</v>
      </c>
      <c r="H103" s="44">
        <f t="shared" si="37"/>
        <v>5.555555555555555</v>
      </c>
      <c r="I103" s="45">
        <f t="shared" si="38"/>
        <v>6.360636702646711</v>
      </c>
      <c r="J103" s="54">
        <f t="shared" si="39"/>
        <v>0.5536349538667347</v>
      </c>
      <c r="K103" s="46">
        <f t="shared" si="40"/>
        <v>4.429079630933877</v>
      </c>
      <c r="L103" s="39">
        <f t="shared" si="41"/>
        <v>1.58</v>
      </c>
      <c r="M103" s="46">
        <f t="shared" si="42"/>
        <v>39.94383286874686</v>
      </c>
      <c r="N103" s="49">
        <v>4</v>
      </c>
      <c r="O103" s="49"/>
      <c r="P103" s="49">
        <v>1</v>
      </c>
      <c r="Q103" s="49"/>
      <c r="R103" s="49"/>
      <c r="S103" s="78"/>
      <c r="T103" s="31">
        <f t="shared" si="43"/>
        <v>32</v>
      </c>
    </row>
    <row r="104" spans="1:20" ht="409.5">
      <c r="A104" s="82">
        <v>2</v>
      </c>
      <c r="B104" s="35">
        <v>15000</v>
      </c>
      <c r="C104" s="43">
        <f t="shared" si="35"/>
        <v>4166.666666666667</v>
      </c>
      <c r="D104" s="35">
        <v>1800</v>
      </c>
      <c r="E104" s="77">
        <v>400</v>
      </c>
      <c r="F104" s="35">
        <v>8</v>
      </c>
      <c r="G104" s="43">
        <f t="shared" si="36"/>
        <v>869.3016268234677</v>
      </c>
      <c r="H104" s="44">
        <f t="shared" si="37"/>
        <v>5.787037037037037</v>
      </c>
      <c r="I104" s="45">
        <f t="shared" si="38"/>
        <v>7.020335899838483</v>
      </c>
      <c r="J104" s="54">
        <f t="shared" si="39"/>
        <v>0.70854388586392</v>
      </c>
      <c r="K104" s="46">
        <f t="shared" si="40"/>
        <v>5.66835108691136</v>
      </c>
      <c r="L104" s="39">
        <f t="shared" si="41"/>
        <v>1.58</v>
      </c>
      <c r="M104" s="46">
        <f t="shared" si="42"/>
        <v>48.65912985992883</v>
      </c>
      <c r="N104" s="49">
        <v>4</v>
      </c>
      <c r="O104" s="49"/>
      <c r="P104" s="49">
        <v>1</v>
      </c>
      <c r="Q104" s="49"/>
      <c r="R104" s="49"/>
      <c r="S104" s="78"/>
      <c r="T104" s="31">
        <f t="shared" si="43"/>
        <v>35.2</v>
      </c>
    </row>
  </sheetData>
  <sheetProtection/>
  <printOptions horizontalCentered="1"/>
  <pageMargins left="0.15748031496062992" right="0.11811023622047245" top="0.65" bottom="0.4724409448818898" header="0.5511811023622047" footer="0.4724409448818898"/>
  <pageSetup blackAndWhite="1"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9.8515625" style="0" customWidth="1"/>
    <col min="2" max="13" width="3.8515625" style="0" customWidth="1"/>
  </cols>
  <sheetData>
    <row r="1" ht="15.75" customHeight="1"/>
    <row r="2" spans="2:13" ht="15.75" customHeight="1">
      <c r="B2" s="98" t="s">
        <v>59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3" ht="15.75" customHeight="1">
      <c r="B3" s="56">
        <v>101</v>
      </c>
      <c r="C3" s="56">
        <v>102</v>
      </c>
      <c r="D3" s="56">
        <v>103</v>
      </c>
      <c r="E3" s="56">
        <v>104</v>
      </c>
      <c r="F3" s="56">
        <v>105</v>
      </c>
      <c r="G3" s="56">
        <v>106</v>
      </c>
      <c r="H3" s="56">
        <v>107</v>
      </c>
      <c r="I3" s="56">
        <v>108</v>
      </c>
      <c r="J3" s="56">
        <v>109</v>
      </c>
      <c r="K3" s="56">
        <v>110</v>
      </c>
      <c r="L3" s="56">
        <v>111</v>
      </c>
      <c r="M3" s="56">
        <v>112</v>
      </c>
    </row>
    <row r="4" spans="1:13" ht="15.75" customHeight="1">
      <c r="A4" s="59" t="s">
        <v>50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5.75" customHeight="1">
      <c r="A5" s="59" t="s">
        <v>51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5.75" customHeight="1">
      <c r="A6" s="59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.75" customHeight="1">
      <c r="A7" s="59" t="s">
        <v>48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5.75" customHeight="1">
      <c r="A8" s="59" t="s">
        <v>53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5.75" customHeight="1">
      <c r="A9" s="59" t="s">
        <v>54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5.75" customHeight="1">
      <c r="A10" s="59" t="s">
        <v>55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5.75" customHeight="1">
      <c r="A11" s="59" t="s">
        <v>56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2:13" ht="15.7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.75" customHeight="1">
      <c r="A13" s="59" t="s">
        <v>43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5.75" customHeight="1">
      <c r="A14" s="59" t="s">
        <v>44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5.75" customHeight="1">
      <c r="A15" s="59" t="s">
        <v>45</v>
      </c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5.75" customHeight="1">
      <c r="A16" s="59" t="s">
        <v>46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5.75" customHeight="1">
      <c r="A17" s="59" t="s">
        <v>47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5.75" customHeight="1">
      <c r="A18" s="59" t="s">
        <v>48</v>
      </c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5.75" customHeight="1">
      <c r="A19" s="38" t="s">
        <v>28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5.75" customHeight="1">
      <c r="A20" s="59" t="s">
        <v>49</v>
      </c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 ht="15.7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2:13" ht="15.75" customHeigh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1:13" ht="15.75" customHeight="1">
      <c r="A23" s="59" t="s">
        <v>57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5.75" customHeight="1">
      <c r="A24" s="59" t="s">
        <v>58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.75" customHeight="1">
      <c r="A25" s="59" t="s">
        <v>30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.75" customHeight="1">
      <c r="A26" s="59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.75" customHeight="1">
      <c r="A27" s="59" t="s">
        <v>32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5.75" customHeight="1">
      <c r="A28" s="59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5.75" customHeight="1">
      <c r="A29" s="59" t="s">
        <v>34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5.75" customHeight="1">
      <c r="A30" s="59" t="s">
        <v>35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ht="15.7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3" ht="15.75" customHeight="1">
      <c r="A32" s="59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5.75" customHeight="1">
      <c r="A33" s="59" t="s">
        <v>37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5.75" customHeight="1">
      <c r="A34" s="59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5.75" customHeight="1">
      <c r="A35" s="59" t="s">
        <v>39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5.75" customHeight="1">
      <c r="A36" s="59" t="s">
        <v>40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5.75" customHeight="1">
      <c r="A37" s="59" t="s">
        <v>41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5.75" customHeight="1">
      <c r="A38" s="59" t="s">
        <v>42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</sheetData>
  <sheetProtection/>
  <mergeCells count="6">
    <mergeCell ref="B2:M2"/>
    <mergeCell ref="B13:M13"/>
    <mergeCell ref="B14:M14"/>
    <mergeCell ref="B15:M15"/>
    <mergeCell ref="B18:M18"/>
    <mergeCell ref="B20:M20"/>
  </mergeCells>
  <conditionalFormatting sqref="B4">
    <cfRule type="containsText" priority="3" dxfId="2" operator="containsText" stopIfTrue="1" text="X">
      <formula>NOT(ISERROR(SEARCH("X",B4)))</formula>
    </cfRule>
    <cfRule type="colorScale" priority="4" dxfId="9">
      <colorScale>
        <cfvo type="num" val="&quot;X&quot;"/>
        <cfvo type="max"/>
        <color theme="3"/>
        <color rgb="FFFFEF9C"/>
      </colorScale>
    </cfRule>
  </conditionalFormatting>
  <conditionalFormatting sqref="B4:M11">
    <cfRule type="cellIs" priority="2" dxfId="1" operator="equal" stopIfTrue="1">
      <formula>"X"</formula>
    </cfRule>
  </conditionalFormatting>
  <conditionalFormatting sqref="B4:M11 B13:M20 B23:M30 B32:M38">
    <cfRule type="cellIs" priority="1" dxfId="0" operator="equal" stopIfTrue="1">
      <formula>"X"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9.8515625" style="0" customWidth="1"/>
    <col min="2" max="22" width="3.8515625" style="0" customWidth="1"/>
  </cols>
  <sheetData>
    <row r="1" ht="15.75" customHeight="1"/>
    <row r="2" spans="2:22" ht="15.75" customHeight="1">
      <c r="B2" s="98" t="s">
        <v>29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2:22" ht="15.75" customHeight="1">
      <c r="B3" s="56">
        <v>101</v>
      </c>
      <c r="C3" s="56">
        <v>102</v>
      </c>
      <c r="D3" s="56">
        <v>103</v>
      </c>
      <c r="E3" s="56">
        <v>104</v>
      </c>
      <c r="F3" s="56">
        <v>105</v>
      </c>
      <c r="G3" s="56">
        <v>106</v>
      </c>
      <c r="H3" s="56">
        <v>107</v>
      </c>
      <c r="I3" s="56">
        <v>108</v>
      </c>
      <c r="J3" s="56">
        <v>109</v>
      </c>
      <c r="K3" s="56">
        <v>110</v>
      </c>
      <c r="L3" s="56">
        <v>111</v>
      </c>
      <c r="M3" s="56">
        <v>112</v>
      </c>
      <c r="N3" s="56">
        <v>113</v>
      </c>
      <c r="O3" s="56">
        <v>114</v>
      </c>
      <c r="P3" s="56">
        <v>115</v>
      </c>
      <c r="Q3" s="56">
        <v>116</v>
      </c>
      <c r="R3" s="56">
        <v>117</v>
      </c>
      <c r="S3" s="56">
        <v>118</v>
      </c>
      <c r="T3" s="56">
        <v>119</v>
      </c>
      <c r="U3" s="56">
        <v>120</v>
      </c>
      <c r="V3" s="56">
        <v>121</v>
      </c>
    </row>
    <row r="4" spans="1:22" ht="15.75" customHeight="1">
      <c r="A4" s="59" t="s">
        <v>50</v>
      </c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ht="15.75" customHeight="1">
      <c r="A5" s="59" t="s">
        <v>51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ht="15.75" customHeight="1">
      <c r="A6" s="59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15.75" customHeight="1">
      <c r="A7" s="59" t="s">
        <v>48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15.75" customHeight="1">
      <c r="A8" s="59" t="s">
        <v>53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ht="15.75" customHeight="1">
      <c r="A9" s="59" t="s">
        <v>54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15.75" customHeight="1">
      <c r="A10" s="59" t="s">
        <v>55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15.75" customHeight="1">
      <c r="A11" s="59" t="s">
        <v>56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2:22" ht="15.7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15.75" customHeight="1">
      <c r="A13" s="59" t="s">
        <v>43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1"/>
    </row>
    <row r="14" spans="1:22" ht="15.75" customHeight="1">
      <c r="A14" s="59" t="s">
        <v>44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</row>
    <row r="15" spans="1:22" ht="15.75" customHeight="1">
      <c r="A15" s="59" t="s">
        <v>45</v>
      </c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</row>
    <row r="16" spans="1:22" ht="15.75" customHeight="1">
      <c r="A16" s="59" t="s">
        <v>46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5.75" customHeight="1">
      <c r="A17" s="59" t="s">
        <v>47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5.75" customHeight="1">
      <c r="A18" s="59" t="s">
        <v>48</v>
      </c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1"/>
    </row>
    <row r="19" spans="1:22" ht="15.75" customHeight="1">
      <c r="A19" s="38" t="s">
        <v>28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5.75" customHeight="1">
      <c r="A20" s="59" t="s">
        <v>49</v>
      </c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1"/>
    </row>
    <row r="21" spans="2:22" ht="15.7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2:22" ht="15.75" customHeigh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 spans="1:22" ht="15.75" customHeight="1">
      <c r="A23" s="59" t="s">
        <v>57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ht="15.75" customHeight="1">
      <c r="A24" s="59" t="s">
        <v>58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ht="15.75" customHeight="1">
      <c r="A25" s="59" t="s">
        <v>30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5.75" customHeight="1">
      <c r="A26" s="59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</row>
    <row r="27" spans="1:22" ht="15.75" customHeight="1">
      <c r="A27" s="59" t="s">
        <v>32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</row>
    <row r="28" spans="1:22" ht="15.75" customHeight="1">
      <c r="A28" s="59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</row>
    <row r="29" spans="1:22" ht="15.75" customHeight="1">
      <c r="A29" s="59" t="s">
        <v>34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</row>
    <row r="30" spans="1:22" ht="15.75" customHeight="1">
      <c r="A30" s="59" t="s">
        <v>35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2:22" ht="15.7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ht="15.75" customHeight="1">
      <c r="A32" s="59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22" ht="15.75" customHeight="1">
      <c r="A33" s="59" t="s">
        <v>37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  <row r="34" spans="1:22" ht="15.75" customHeight="1">
      <c r="A34" s="59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</row>
    <row r="35" spans="1:22" ht="15.75" customHeight="1">
      <c r="A35" s="59" t="s">
        <v>39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2" ht="15.75" customHeight="1">
      <c r="A36" s="59" t="s">
        <v>40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22" ht="15.75" customHeight="1">
      <c r="A37" s="59" t="s">
        <v>41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</row>
    <row r="38" spans="1:22" ht="15.75" customHeight="1">
      <c r="A38" s="59" t="s">
        <v>42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</sheetData>
  <sheetProtection/>
  <mergeCells count="6">
    <mergeCell ref="B2:V2"/>
    <mergeCell ref="B18:V18"/>
    <mergeCell ref="B13:V13"/>
    <mergeCell ref="B14:V14"/>
    <mergeCell ref="B15:V15"/>
    <mergeCell ref="B20:V20"/>
  </mergeCells>
  <conditionalFormatting sqref="B4">
    <cfRule type="containsText" priority="3" dxfId="2" operator="containsText" stopIfTrue="1" text="X">
      <formula>NOT(ISERROR(SEARCH("X",B4)))</formula>
    </cfRule>
    <cfRule type="colorScale" priority="4" dxfId="9">
      <colorScale>
        <cfvo type="num" val="&quot;X&quot;"/>
        <cfvo type="max"/>
        <color theme="3"/>
        <color rgb="FFFFEF9C"/>
      </colorScale>
    </cfRule>
  </conditionalFormatting>
  <conditionalFormatting sqref="B4:V11">
    <cfRule type="cellIs" priority="2" dxfId="1" operator="equal" stopIfTrue="1">
      <formula>"X"</formula>
    </cfRule>
  </conditionalFormatting>
  <conditionalFormatting sqref="B4:V11 B13:V20 B23:V30 B32:V38">
    <cfRule type="cellIs" priority="1" dxfId="0" operator="equal" stopIfTrue="1">
      <formula>"X"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9.8515625" style="0" customWidth="1"/>
    <col min="2" max="11" width="3.8515625" style="0" customWidth="1"/>
  </cols>
  <sheetData>
    <row r="1" ht="15.75" customHeight="1"/>
    <row r="2" spans="2:11" ht="15.75" customHeight="1">
      <c r="B2" s="98" t="s">
        <v>59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ht="15.75" customHeight="1">
      <c r="B3" s="56">
        <v>101</v>
      </c>
      <c r="C3" s="56">
        <v>102</v>
      </c>
      <c r="D3" s="56">
        <v>103</v>
      </c>
      <c r="E3" s="56">
        <v>104</v>
      </c>
      <c r="F3" s="56">
        <v>105</v>
      </c>
      <c r="G3" s="56">
        <v>106</v>
      </c>
      <c r="H3" s="56">
        <v>107</v>
      </c>
      <c r="I3" s="56">
        <v>108</v>
      </c>
      <c r="J3" s="56">
        <v>109</v>
      </c>
      <c r="K3" s="56">
        <v>110</v>
      </c>
    </row>
    <row r="4" spans="1:11" ht="15.75" customHeight="1">
      <c r="A4" s="59" t="s">
        <v>50</v>
      </c>
      <c r="B4" s="57"/>
      <c r="C4" s="58"/>
      <c r="D4" s="58"/>
      <c r="E4" s="58"/>
      <c r="F4" s="58"/>
      <c r="G4" s="58"/>
      <c r="H4" s="58"/>
      <c r="I4" s="58"/>
      <c r="J4" s="58"/>
      <c r="K4" s="58"/>
    </row>
    <row r="5" spans="1:11" ht="15.75" customHeight="1">
      <c r="A5" s="59" t="s">
        <v>51</v>
      </c>
      <c r="B5" s="57"/>
      <c r="C5" s="58"/>
      <c r="D5" s="58"/>
      <c r="E5" s="58"/>
      <c r="F5" s="58"/>
      <c r="G5" s="58"/>
      <c r="H5" s="58"/>
      <c r="I5" s="58"/>
      <c r="J5" s="58"/>
      <c r="K5" s="58"/>
    </row>
    <row r="6" spans="1:11" ht="15.75" customHeight="1">
      <c r="A6" s="59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.75" customHeight="1">
      <c r="A7" s="59" t="s">
        <v>48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.75" customHeight="1">
      <c r="A8" s="59" t="s">
        <v>53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.75" customHeight="1">
      <c r="A9" s="59" t="s">
        <v>54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.75" customHeight="1">
      <c r="A10" s="59" t="s">
        <v>55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5.75" customHeight="1">
      <c r="A11" s="59" t="s">
        <v>56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5.7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5.75" customHeight="1">
      <c r="A13" s="59" t="s">
        <v>43</v>
      </c>
      <c r="B13" s="99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15.75" customHeight="1">
      <c r="A14" s="59" t="s">
        <v>44</v>
      </c>
      <c r="B14" s="99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5.75" customHeight="1">
      <c r="A15" s="59" t="s">
        <v>45</v>
      </c>
      <c r="B15" s="99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5.75" customHeight="1">
      <c r="A16" s="59" t="s">
        <v>46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ht="15.75" customHeight="1">
      <c r="A17" s="59" t="s">
        <v>47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5.75" customHeight="1">
      <c r="A18" s="59" t="s">
        <v>48</v>
      </c>
      <c r="B18" s="99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5.75" customHeight="1">
      <c r="A19" s="38" t="s">
        <v>28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5.75" customHeight="1">
      <c r="A20" s="59" t="s">
        <v>49</v>
      </c>
      <c r="B20" s="99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 ht="15.7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2:11" ht="15.75" customHeight="1"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.75" customHeight="1">
      <c r="A23" s="59" t="s">
        <v>57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.75" customHeight="1">
      <c r="A24" s="59" t="s">
        <v>58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ht="15.75" customHeight="1">
      <c r="A25" s="59" t="s">
        <v>30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5.75" customHeight="1">
      <c r="A26" s="59" t="s">
        <v>31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5.75" customHeight="1">
      <c r="A27" s="59" t="s">
        <v>32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ht="15.75" customHeight="1">
      <c r="A28" s="59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5.75" customHeight="1">
      <c r="A29" s="59" t="s">
        <v>34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5.75" customHeight="1">
      <c r="A30" s="59" t="s">
        <v>35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2:11" ht="15.7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5.75" customHeight="1">
      <c r="A32" s="59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5.75" customHeight="1">
      <c r="A33" s="59" t="s">
        <v>37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.75" customHeight="1">
      <c r="A34" s="59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ht="15.75" customHeight="1">
      <c r="A35" s="59" t="s">
        <v>39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5.75" customHeight="1">
      <c r="A36" s="59" t="s">
        <v>40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5.75" customHeight="1">
      <c r="A37" s="59" t="s">
        <v>41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5.75" customHeight="1">
      <c r="A38" s="59" t="s">
        <v>42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</sheetData>
  <sheetProtection/>
  <mergeCells count="6">
    <mergeCell ref="B2:K2"/>
    <mergeCell ref="B13:K13"/>
    <mergeCell ref="B14:K14"/>
    <mergeCell ref="B15:K15"/>
    <mergeCell ref="B18:K18"/>
    <mergeCell ref="B20:K20"/>
  </mergeCells>
  <conditionalFormatting sqref="B4">
    <cfRule type="containsText" priority="3" dxfId="2" operator="containsText" stopIfTrue="1" text="X">
      <formula>NOT(ISERROR(SEARCH("X",B4)))</formula>
    </cfRule>
    <cfRule type="colorScale" priority="4" dxfId="9">
      <colorScale>
        <cfvo type="num" val="&quot;X&quot;"/>
        <cfvo type="max"/>
        <color theme="3"/>
        <color rgb="FFFFEF9C"/>
      </colorScale>
    </cfRule>
  </conditionalFormatting>
  <conditionalFormatting sqref="B4:K11">
    <cfRule type="cellIs" priority="2" dxfId="1" operator="equal" stopIfTrue="1">
      <formula>"X"</formula>
    </cfRule>
  </conditionalFormatting>
  <conditionalFormatting sqref="B4:K11 B13:K20 B23:K30 B32:K38">
    <cfRule type="cellIs" priority="1" dxfId="0" operator="equal" stopIfTrue="1">
      <formula>"X"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2" sqref="B2:F6"/>
    </sheetView>
  </sheetViews>
  <sheetFormatPr defaultColWidth="9.140625" defaultRowHeight="12.75"/>
  <cols>
    <col min="1" max="1" width="6.00390625" style="0" customWidth="1"/>
    <col min="2" max="3" width="28.7109375" style="0" customWidth="1"/>
    <col min="4" max="4" width="20.00390625" style="55" customWidth="1"/>
    <col min="5" max="5" width="12.00390625" style="55" customWidth="1"/>
    <col min="6" max="6" width="15.28125" style="55" customWidth="1"/>
  </cols>
  <sheetData>
    <row r="2" spans="2:6" s="97" customFormat="1" ht="12.75">
      <c r="B2" s="95" t="s">
        <v>66</v>
      </c>
      <c r="C2" s="95" t="s">
        <v>67</v>
      </c>
      <c r="D2" s="96" t="s">
        <v>68</v>
      </c>
      <c r="E2" s="96" t="s">
        <v>69</v>
      </c>
      <c r="F2" s="96" t="s">
        <v>70</v>
      </c>
    </row>
    <row r="3" spans="2:6" ht="12.75">
      <c r="B3" s="38" t="s">
        <v>64</v>
      </c>
      <c r="C3" s="38" t="s">
        <v>71</v>
      </c>
      <c r="D3" s="37" t="s">
        <v>65</v>
      </c>
      <c r="E3" s="37">
        <v>43120</v>
      </c>
      <c r="F3" s="37" t="s">
        <v>75</v>
      </c>
    </row>
    <row r="4" spans="2:6" ht="12.75">
      <c r="B4" s="38" t="s">
        <v>73</v>
      </c>
      <c r="C4" s="38" t="s">
        <v>71</v>
      </c>
      <c r="D4" s="37" t="s">
        <v>74</v>
      </c>
      <c r="E4" s="37">
        <v>42520</v>
      </c>
      <c r="F4" s="37" t="s">
        <v>72</v>
      </c>
    </row>
    <row r="5" spans="2:6" ht="12.75">
      <c r="B5" s="38" t="s">
        <v>76</v>
      </c>
      <c r="C5" s="38" t="s">
        <v>77</v>
      </c>
      <c r="D5" s="37" t="s">
        <v>78</v>
      </c>
      <c r="E5" s="37">
        <v>25560</v>
      </c>
      <c r="F5" s="37" t="s">
        <v>79</v>
      </c>
    </row>
    <row r="6" spans="2:6" ht="12.75">
      <c r="B6" s="38" t="s">
        <v>80</v>
      </c>
      <c r="C6" s="38" t="s">
        <v>77</v>
      </c>
      <c r="D6" s="37" t="s">
        <v>81</v>
      </c>
      <c r="E6" s="37">
        <v>11142</v>
      </c>
      <c r="F6" s="37" t="s">
        <v>82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kinetik aygün</cp:lastModifiedBy>
  <cp:lastPrinted>2006-06-27T08:33:13Z</cp:lastPrinted>
  <dcterms:created xsi:type="dcterms:W3CDTF">2005-11-09T12:23:47Z</dcterms:created>
  <dcterms:modified xsi:type="dcterms:W3CDTF">2016-12-05T10:55:16Z</dcterms:modified>
  <cp:category/>
  <cp:version/>
  <cp:contentType/>
  <cp:contentStatus/>
</cp:coreProperties>
</file>